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Grundlagen" sheetId="1" state="visible" r:id="rId2"/>
    <sheet name="RKO Fahrtätigkeit" sheetId="2" state="visible" r:id="rId3"/>
  </sheets>
  <definedNames>
    <definedName function="false" hidden="false" localSheetId="1" name="_xlnm.Print_Area" vbProcedure="false">'RKO Fahrtätigkeit'!$A$1:$AA$39</definedName>
    <definedName function="false" hidden="false" localSheetId="1" name="_xlnm.Print_Titles" vbProcedure="false">'RKO Fahrtätigkeit'!$1:$5</definedName>
    <definedName function="false" hidden="false" name="Länder" vbProcedure="false">#REF!</definedName>
    <definedName function="false" hidden="false" localSheetId="1" name="Excel_BuiltIn_Print_Titles" vbProcedure="false">'RKO Fahrtätigkeit'!$1:$5</definedName>
    <definedName function="false" hidden="false" localSheetId="1" name="_xlnm.Print_Titles" vbProcedure="false">'RKO Fahrtätigkeit'!$1:$5</definedName>
    <definedName function="false" hidden="false" localSheetId="1" name="_xlnm.Print_Titles_0" vbProcedure="false">'RKO Fahrtätigkeit'!$1:$5</definedName>
    <definedName function="false" hidden="false" localSheetId="1" name="_xlnm.Print_Titles_0_0" vbProcedure="false">'RKO Fahrtätigkeit'!$1:$5</definedName>
    <definedName function="false" hidden="false" localSheetId="1" name="_xlnm.Print_Titles_0_0_0" vbProcedure="false">'RKO Fahrtätigkeit'!$1:$5</definedName>
    <definedName function="false" hidden="false" localSheetId="1" name="_xlnm.Print_Titles_0_0_0_0" vbProcedure="false">'RKO Fahrtätigkeit'!$1:$5</definedName>
    <definedName function="false" hidden="false" localSheetId="1" name="_xlnm.Print_Titles_0_0_0_0_0" vbProcedure="false">'RKO Fahrtätigkeit'!$1:$5</definedName>
    <definedName function="false" hidden="false" localSheetId="1" name="_xlnm.Print_Titles_0_0_0_0_0_0" vbProcedure="false">'RKO Fahrtätigkeit'!$1:$5</definedName>
    <definedName function="false" hidden="false" localSheetId="1" name="_xlnm.Print_Titles_0_0_0_0_0_0_0" vbProcedure="false">'RKO Fahrtätigkeit'!$1:$5</definedName>
    <definedName function="false" hidden="false" localSheetId="1" name="_xlnm.Print_Titles_0_0_0_0_0_0_0_0" vbProcedure="false">'RKO Fahrtätigkeit'!$1:$5</definedName>
    <definedName function="false" hidden="false" localSheetId="1" name="_xlnm.Print_Titles_0_0_0_0_0_0_0_0_0" vbProcedure="false">'RKO Fahrtätigkeit'!$1:$5</definedName>
    <definedName function="false" hidden="false" localSheetId="1" name="_xlnm.Print_Titles_0_0_0_0_0_0_0_0_0_0" vbProcedure="false">'RKO Fahrtätigkeit'!$1:$5</definedName>
    <definedName function="false" hidden="false" localSheetId="1" name="_xlnm.Print_Titles_0_0_0_0_0_0_0_0_0_0_0" vbProcedure="false">'RKO Fahrtätigkeit'!$1:$5</definedName>
    <definedName function="false" hidden="false" localSheetId="1" name="_xlnm.Print_Titles_0_0_0_0_0_0_0_0_0_0_0_0" vbProcedure="false">'RKO Fahrtätigkeit'!$1:$5</definedName>
    <definedName function="false" hidden="false" localSheetId="1" name="_xlnm.Print_Titles_0_0_0_0_0_0_0_0_0_0_0_0_0" vbProcedure="false">'RKO Fahrtätigkeit'!$1:$5</definedName>
    <definedName function="false" hidden="false" localSheetId="1" name="_xlnm.Print_Titles_0_0_0_0_0_0_0_0_0_0_0_0_0_0" vbProcedure="false">'RKO Fahrtätigkeit'!$1:$5</definedName>
    <definedName function="false" hidden="false" localSheetId="1" name="_xlnm.Print_Titles_0_0_0_0_0_0_0_0_0_0_0_0_0_0_0" vbProcedure="false">'RKO Fahrtätigkeit'!$1:$5</definedName>
    <definedName function="false" hidden="false" localSheetId="1" name="_xlnm.Print_Titles_0_0_0_0_0_0_0_0_0_0_0_0_0_0_0_0" vbProcedure="false">'RKO Fahrtätigkeit'!$1:$5</definedName>
    <definedName function="false" hidden="false" localSheetId="1" name="_xlnm.Print_Titles_0_0_0_0_0_0_0_0_0_0_0_0_0_0_0_0_0" vbProcedure="false">'RKO Fahrtätigkeit'!$1:$5</definedName>
    <definedName function="false" hidden="false" localSheetId="1" name="_xlnm.Print_Titles_0_0_0_0_0_0_0_0_0_0_0_0_0_0_0_0_0_0" vbProcedure="false">'RKO Fahrtätigkeit'!$1:$5</definedName>
    <definedName function="false" hidden="false" localSheetId="1" name="_xlnm.Print_Titles_0_0_0_0_0_0_0_0_0_0_0_0_0_0_0_0_0_0_0" vbProcedure="false">'RKO Fahrtätigkeit'!$1:$5</definedName>
    <definedName function="false" hidden="false" localSheetId="1" name="_xlnm.Print_Titles_0_0_0_0_0_0_0_0_0_0_0_0_0_0_0_0_0_0_0_0" vbProcedure="false">'RKO Fahrtätigkeit'!$1:$5</definedName>
    <definedName function="false" hidden="false" localSheetId="1" name="_xlnm.Print_Titles_0_0_0_0_0_0_0_0_0_0_0_0_0_0_0_0_0_0_0_0_0" vbProcedure="false">'RKO Fahrtätigkeit'!$1:$5</definedName>
    <definedName function="false" hidden="false" localSheetId="1" name="_xlnm.Print_Titles_0_0_0_0_0_0_0_0_0_0_0_0_0_0_0_0_0_0_0_0_0_0" vbProcedure="false">'RKO Fahrtätigkeit'!$1:$5</definedName>
    <definedName function="false" hidden="false" localSheetId="1" name="_xlnm.Print_Titles_0_0_0_0_0_0_0_0_0_0_0_0_0_0_0_0_0_0_0_0_0_0_0" vbProcedure="false">'RKO Fahrtätigkeit'!$1:$5</definedName>
    <definedName function="false" hidden="false" localSheetId="1" name="_xlnm.Print_Titles_0_0_0_0_0_0_0_0_0_0_0_0_0_0_0_0_0_0_0_0_0_0_0_0" vbProcedure="false">'RKO Fahrtätigkeit'!$1:$5</definedName>
    <definedName function="false" hidden="false" localSheetId="1" name="_xlnm.Print_Titles_0_0_0_0_0_0_0_0_0_0_0_0_0_0_0_0_0_0_0_0_0_0_0_0_0" vbProcedure="false">'RKO Fahrtätigkeit'!$1:$5</definedName>
    <definedName function="false" hidden="false" localSheetId="1" name="_xlnm.Print_Titles_0_0_0_0_0_0_0_0_0_0_0_0_0_0_0_0_0_0_0_0_0_0_0_0_0_0" vbProcedure="false">'RKO Fahrtätigkeit'!$1:$5</definedName>
    <definedName function="false" hidden="false" localSheetId="1" name="_xlnm.Print_Titles_0_0_0_0_0_0_0_0_0_0_0_0_0_0_0_0_0_0_0_0_0_0_0_0_0_0_0" vbProcedure="false">'RKO Fahrtätigkeit'!$1:$5</definedName>
    <definedName function="false" hidden="false" localSheetId="1" name="_xlnm.Print_Titles_0_0_0_0_0_0_0_0_0_0_0_0_0_0_0_0_0_0_0_0_0_0_0_0_0_0_0_0" vbProcedure="false">'RKO Fahrtätigkeit'!$1:$5</definedName>
    <definedName function="false" hidden="false" localSheetId="1" name="_xlnm_Print_Area" vbProcedure="false">'RKO Fahrtätigkeit'!$A$1:$AA$39</definedName>
    <definedName function="false" hidden="false" localSheetId="1" name="_xlnm_Print_Titles" vbProcedure="false">'RKO Fahrtätigkeit'!$1:$5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<sst xmlns="http://schemas.openxmlformats.org/spreadsheetml/2006/main" count="116" uniqueCount="74">
  <si>
    <t xml:space="preserve">Grundlagen des Tarifvertrages</t>
  </si>
  <si>
    <t xml:space="preserve">Stundenlohn</t>
  </si>
  <si>
    <t xml:space="preserve">Zuschlag Sonntag, Feiertag</t>
  </si>
  <si>
    <t xml:space="preserve">Zuschlag Nachtarbeit (22h - 5h)</t>
  </si>
  <si>
    <t xml:space="preserve">Tagegelder:</t>
  </si>
  <si>
    <t xml:space="preserve">&gt; 8h abwes.</t>
  </si>
  <si>
    <t xml:space="preserve">24h abwes.</t>
  </si>
  <si>
    <t xml:space="preserve">Abzug: bei 8h Einsatz 45min für Pausen</t>
  </si>
  <si>
    <t xml:space="preserve">vergütet werden Vor- und Abschlußarbeiten je 15 min</t>
  </si>
  <si>
    <t xml:space="preserve">Lenkzeiten</t>
  </si>
  <si>
    <t xml:space="preserve">Warte- und Stehzeiten</t>
  </si>
  <si>
    <t xml:space="preserve">bis 3h =</t>
  </si>
  <si>
    <t xml:space="preserve">ab 4.h =</t>
  </si>
  <si>
    <t xml:space="preserve">L</t>
  </si>
  <si>
    <t xml:space="preserve">Liegetag</t>
  </si>
  <si>
    <t xml:space="preserve">U</t>
  </si>
  <si>
    <t xml:space="preserve">Urlaub</t>
  </si>
  <si>
    <t xml:space="preserve">K</t>
  </si>
  <si>
    <t xml:space="preserve">Krank</t>
  </si>
  <si>
    <t xml:space="preserve">Arbeitsnachweis inkl. Reisekosten</t>
  </si>
  <si>
    <t xml:space="preserve">für:</t>
  </si>
  <si>
    <t xml:space="preserve">Oliver Heine</t>
  </si>
  <si>
    <t xml:space="preserve">Abrechnungszeitraum</t>
  </si>
  <si>
    <t xml:space="preserve">01.08.2018 – 31.08.2018</t>
  </si>
  <si>
    <t xml:space="preserve">Stunden</t>
  </si>
  <si>
    <t xml:space="preserve">Spesen</t>
  </si>
  <si>
    <t xml:space="preserve">Tag</t>
  </si>
  <si>
    <t xml:space="preserve">Datum</t>
  </si>
  <si>
    <t xml:space="preserve">BUS</t>
  </si>
  <si>
    <t xml:space="preserve">Arbeits-</t>
  </si>
  <si>
    <t xml:space="preserve">Standzeit-</t>
  </si>
  <si>
    <t xml:space="preserve">Gesamt-
stunden</t>
  </si>
  <si>
    <t xml:space="preserve">davon</t>
  </si>
  <si>
    <t xml:space="preserve">zuzüglich</t>
  </si>
  <si>
    <t xml:space="preserve">abzüglich</t>
  </si>
  <si>
    <t xml:space="preserve">Beschreibung Tätigkeit +
außertarifl. Stunden</t>
  </si>
  <si>
    <t xml:space="preserve">Abfahrts-</t>
  </si>
  <si>
    <t xml:space="preserve">Land/Ort um
24 Uhr</t>
  </si>
  <si>
    <t xml:space="preserve">Ankunfts-
zeit</t>
  </si>
  <si>
    <t xml:space="preserve">Ankunfts-</t>
  </si>
  <si>
    <t xml:space="preserve">Abwesenheitsdauer in Std. ("x")</t>
  </si>
  <si>
    <t xml:space="preserve">beginn</t>
  </si>
  <si>
    <t xml:space="preserve">ende</t>
  </si>
  <si>
    <t xml:space="preserve">sonst. 
Arbeitszeit</t>
  </si>
  <si>
    <t xml:space="preserve">Standzeit</t>
  </si>
  <si>
    <t xml:space="preserve">Stehzeit
ab 4.h
50%</t>
  </si>
  <si>
    <t xml:space="preserve">Nachtarbeit
22h - 5h 
+25%</t>
  </si>
  <si>
    <t xml:space="preserve">Sonntag
50%</t>
  </si>
  <si>
    <t xml:space="preserve">Feiertag
50%</t>
  </si>
  <si>
    <t xml:space="preserve">Vor-/Abschluß-
arbeiten 
je 15min</t>
  </si>
  <si>
    <t xml:space="preserve">45min Pause
bei 8h Einsatz</t>
  </si>
  <si>
    <t xml:space="preserve">außertarifliche
Stunden</t>
  </si>
  <si>
    <t xml:space="preserve">land</t>
  </si>
  <si>
    <t xml:space="preserve">ort</t>
  </si>
  <si>
    <t xml:space="preserve">eintägig
&gt; 8 Std.
12,00 €</t>
  </si>
  <si>
    <t xml:space="preserve">mehrtägig
An-/Abreise
24,00 €</t>
  </si>
  <si>
    <t xml:space="preserve">24 Std.
24,00 €</t>
  </si>
  <si>
    <t xml:space="preserve">Mi</t>
  </si>
  <si>
    <t xml:space="preserve">Alpetours Rom – Liegetag</t>
  </si>
  <si>
    <t xml:space="preserve">Do</t>
  </si>
  <si>
    <t xml:space="preserve">Fr</t>
  </si>
  <si>
    <t xml:space="preserve">Alpetours Rom – Heimfahrt</t>
  </si>
  <si>
    <t xml:space="preserve">Sa</t>
  </si>
  <si>
    <t xml:space="preserve">So</t>
  </si>
  <si>
    <t xml:space="preserve">Frei</t>
  </si>
  <si>
    <t xml:space="preserve">Mo</t>
  </si>
  <si>
    <t xml:space="preserve">Di</t>
  </si>
  <si>
    <t xml:space="preserve">Dienst 7118</t>
  </si>
  <si>
    <t xml:space="preserve">FA Nr: 1525 – Mali Losinj</t>
  </si>
  <si>
    <t xml:space="preserve">L=Liegetag</t>
  </si>
  <si>
    <t xml:space="preserve">U=Urlaub</t>
  </si>
  <si>
    <t xml:space="preserve">K=Krank</t>
  </si>
  <si>
    <t xml:space="preserve">F=Frei</t>
  </si>
  <si>
    <t xml:space="preserve">S=Schulung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</si>
</sst>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* #,##0.00&quot; € &quot;;\-* #,##0.00&quot; € &quot;;* \-#&quot; € &quot;;@\ "/>
    <numFmt numFmtId="166" formatCode="0%"/>
    <numFmt numFmtId="167" formatCode="HH:MM"/>
    <numFmt numFmtId="168" formatCode="[HH]:MM"/>
    <numFmt numFmtId="169" formatCode="HH:MM:SS"/>
    <numFmt numFmtId="170" formatCode="DD/MM/YY"/>
    <numFmt numFmtId="171" formatCode="D/M/YY;@"/>
    <numFmt numFmtId="172" formatCode="#,##0.00"/>
    <numFmt numFmtId="173" formatCode="0.00&quot;   &quot;;[RED]\-0.00&quot;   &quot;"/>
    <numFmt numFmtId="174" formatCode="#,##0.0000\ [$€-407];[RED]\-#,##0.0000\ [$€-407]"/>
    <numFmt numFmtId="175" formatCode="0.00"/>
    <numFmt numFmtId="176" formatCode="0.00;\-0.00;&quot;&quot;;&quot;&quot;"/>
    <numFmt numFmtId="177" formatCode="#,##0.00\ [$€-407];[RED]\-#,##0.00\ [$€-407]"/>
    <numFmt numFmtId="178" formatCode="@"/>
  </numFmts>
  <fonts count="2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 val="true"/>
      <sz val="8"/>
      <color rgb="FF000000"/>
      <name val="Arial"/>
      <family val="2"/>
    </font>
    <font>
      <b val="true"/>
      <i val="true"/>
      <sz val="8"/>
      <color rgb="FF000000"/>
      <name val="Arial"/>
      <family val="2"/>
    </font>
    <font>
      <i val="true"/>
      <sz val="8"/>
      <color rgb="FF000000"/>
      <name val="Arial"/>
      <family val="2"/>
    </font>
    <font>
      <b val="true"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DE9D9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AEEF3"/>
      </patternFill>
    </fill>
    <fill>
      <patternFill patternType="solid">
        <fgColor rgb="FFFDE9D9"/>
        <bgColor rgb="FFFFFFCC"/>
      </patternFill>
    </fill>
    <fill>
      <patternFill patternType="solid">
        <fgColor rgb="FFDAEEF3"/>
        <bgColor rgb="FFDDDDDD"/>
      </patternFill>
    </fill>
    <fill>
      <patternFill patternType="solid">
        <fgColor rgb="FFF79448"/>
        <bgColor rgb="FFFF9900"/>
      </patternFill>
    </fill>
    <fill>
      <patternFill patternType="solid">
        <fgColor rgb="FFFFF200"/>
        <bgColor rgb="FFFFFF00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 style="thin"/>
      <right style="thin"/>
      <top style="thin"/>
      <bottom style="double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2" fontId="1" fillId="0" borderId="0" applyFont="true" applyBorder="false" applyAlignment="false" applyProtection="false"/>
    <xf numFmtId="166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5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6" borderId="0" applyFont="true" applyBorder="false" applyAlignment="true" applyProtection="false">
      <alignment horizontal="general" vertical="bottom" textRotation="0" wrapText="false" indent="0" shrinkToFit="false"/>
    </xf>
    <xf numFmtId="164" fontId="15" fillId="7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6" fillId="0" borderId="0" xfId="1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0" xfId="1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0" fontId="17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71" fontId="1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17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7" fontId="1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1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1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7" fontId="1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73" fontId="1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3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9" fillId="0" borderId="4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19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2" fontId="19" fillId="0" borderId="3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72" fontId="1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72" fontId="17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17" fillId="0" borderId="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0" fontId="19" fillId="9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70" fontId="19" fillId="9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9" fillId="9" borderId="6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67" fontId="19" fillId="9" borderId="6" xfId="0" applyFont="true" applyBorder="true" applyAlignment="true" applyProtection="true">
      <alignment horizontal="left" vertical="bottom" textRotation="0" wrapText="false" indent="0" shrinkToFit="false"/>
      <protection locked="true" hidden="true"/>
    </xf>
    <xf numFmtId="170" fontId="19" fillId="9" borderId="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1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7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17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1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1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21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2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17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7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1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17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17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2" fontId="17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0" borderId="1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7" fontId="17" fillId="0" borderId="1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2" fontId="17" fillId="0" borderId="1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2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7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7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5" fontId="1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7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17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2" fontId="1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7" fontId="17" fillId="0" borderId="4" xfId="1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4" xfId="1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7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17" fillId="11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0" fontId="17" fillId="1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6" fontId="1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7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7" fillId="0" borderId="1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5" fontId="19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5" fontId="19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7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9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70" fontId="1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71" fontId="1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7" fontId="1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7" fontId="19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2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AEEF3"/>
      <rgbColor rgb="FF660066"/>
      <rgbColor rgb="FFF79448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E9D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4" activeCellId="0" sqref="C4"/>
    </sheetView>
  </sheetViews>
  <sheetFormatPr defaultRowHeight="12.8" zeroHeight="false" outlineLevelRow="0" outlineLevelCol="0"/>
  <cols>
    <col collapsed="false" customWidth="true" hidden="false" outlineLevel="0" max="1" min="1" style="1" width="6.88"/>
    <col collapsed="false" customWidth="true" hidden="false" outlineLevel="0" max="2" min="2" style="1" width="28.17"/>
    <col collapsed="false" customWidth="true" hidden="false" outlineLevel="0" max="6" min="3" style="1" width="10.19"/>
    <col collapsed="false" customWidth="true" hidden="false" outlineLevel="0" max="7" min="7" style="1" width="15.56"/>
    <col collapsed="false" customWidth="true" hidden="false" outlineLevel="0" max="257" min="8" style="1" width="10.19"/>
    <col collapsed="false" customWidth="true" hidden="false" outlineLevel="0" max="1025" min="258" style="2" width="10.19"/>
  </cols>
  <sheetData>
    <row r="1" customFormat="false" ht="24" hidden="false" customHeight="false" outlineLevel="0" collapsed="false">
      <c r="A1" s="3" t="s">
        <v>0</v>
      </c>
      <c r="D1" s="0"/>
      <c r="E1" s="0"/>
      <c r="F1" s="2"/>
      <c r="G1" s="0"/>
      <c r="H1" s="0"/>
    </row>
    <row r="2" customFormat="false" ht="12.8" hidden="false" customHeight="false" outlineLevel="0" collapsed="false">
      <c r="A2" s="4" t="s">
        <v>1</v>
      </c>
      <c r="B2" s="0"/>
      <c r="D2" s="5"/>
      <c r="E2" s="6" t="n">
        <v>14</v>
      </c>
      <c r="F2" s="2"/>
      <c r="G2" s="0"/>
      <c r="H2" s="0"/>
    </row>
    <row r="3" customFormat="false" ht="12.8" hidden="false" customHeight="false" outlineLevel="0" collapsed="false">
      <c r="A3" s="4" t="s">
        <v>2</v>
      </c>
      <c r="D3" s="2"/>
      <c r="E3" s="7" t="n">
        <v>0.5</v>
      </c>
      <c r="F3" s="2"/>
      <c r="G3" s="0"/>
      <c r="H3" s="0"/>
    </row>
    <row r="4" customFormat="false" ht="12.85" hidden="false" customHeight="false" outlineLevel="0" collapsed="false">
      <c r="A4" s="4" t="s">
        <v>3</v>
      </c>
      <c r="C4" s="8" t="n">
        <v>0.916666666666667</v>
      </c>
      <c r="D4" s="8" t="n">
        <v>0.208333333333333</v>
      </c>
      <c r="E4" s="7" t="n">
        <v>0.25</v>
      </c>
      <c r="F4" s="9"/>
      <c r="G4" s="0"/>
      <c r="H4" s="0"/>
    </row>
    <row r="5" customFormat="false" ht="12.85" hidden="false" customHeight="false" outlineLevel="0" collapsed="false">
      <c r="A5" s="9" t="s">
        <v>4</v>
      </c>
      <c r="B5" s="1" t="s">
        <v>5</v>
      </c>
      <c r="D5" s="2"/>
      <c r="E5" s="6" t="n">
        <v>12</v>
      </c>
      <c r="F5" s="9"/>
      <c r="G5" s="8"/>
      <c r="H5" s="8"/>
    </row>
    <row r="6" customFormat="false" ht="12.85" hidden="false" customHeight="false" outlineLevel="0" collapsed="false">
      <c r="A6" s="9"/>
      <c r="B6" s="1" t="s">
        <v>6</v>
      </c>
      <c r="D6" s="2"/>
      <c r="E6" s="6" t="n">
        <v>24</v>
      </c>
      <c r="F6" s="9"/>
      <c r="G6" s="8"/>
      <c r="H6" s="8"/>
    </row>
    <row r="7" customFormat="false" ht="35.1" hidden="false" customHeight="false" outlineLevel="0" collapsed="false">
      <c r="A7" s="1" t="s">
        <v>7</v>
      </c>
      <c r="E7" s="0"/>
      <c r="F7" s="2"/>
    </row>
    <row r="8" customFormat="false" ht="46.25" hidden="false" customHeight="false" outlineLevel="0" collapsed="false">
      <c r="A8" s="1" t="s">
        <v>8</v>
      </c>
      <c r="E8" s="8" t="n">
        <v>0.0208333333333333</v>
      </c>
    </row>
    <row r="9" customFormat="false" ht="24" hidden="false" customHeight="false" outlineLevel="0" collapsed="false">
      <c r="C9" s="1" t="s">
        <v>9</v>
      </c>
      <c r="E9" s="1" t="s">
        <v>10</v>
      </c>
      <c r="G9" s="1" t="s">
        <v>11</v>
      </c>
      <c r="H9" s="10" t="n">
        <v>1</v>
      </c>
    </row>
    <row r="10" customFormat="false" ht="12.85" hidden="false" customHeight="false" outlineLevel="0" collapsed="false">
      <c r="A10" s="11"/>
      <c r="B10" s="11"/>
      <c r="C10" s="11"/>
      <c r="D10" s="11"/>
      <c r="E10" s="11"/>
      <c r="F10" s="11"/>
      <c r="G10" s="11" t="s">
        <v>12</v>
      </c>
      <c r="H10" s="12" t="n">
        <v>0.5</v>
      </c>
    </row>
    <row r="12" customFormat="false" ht="12.8" hidden="false" customHeight="false" outlineLevel="0" collapsed="false">
      <c r="A12" s="1" t="s">
        <v>13</v>
      </c>
      <c r="B12" s="1" t="s">
        <v>14</v>
      </c>
    </row>
    <row r="13" customFormat="false" ht="12.8" hidden="false" customHeight="false" outlineLevel="0" collapsed="false">
      <c r="A13" s="1" t="s">
        <v>15</v>
      </c>
      <c r="B13" s="1" t="s">
        <v>16</v>
      </c>
    </row>
    <row r="14" customFormat="false" ht="12.8" hidden="false" customHeight="false" outlineLevel="0" collapsed="false">
      <c r="A14" s="1" t="s">
        <v>17</v>
      </c>
      <c r="B14" s="1" t="s">
        <v>18</v>
      </c>
    </row>
    <row r="26" customFormat="false" ht="12.8" hidden="false" customHeight="false" outlineLevel="0" collapsed="false">
      <c r="E26" s="13"/>
    </row>
    <row r="27" customFormat="false" ht="12.8" hidden="false" customHeight="false" outlineLevel="0" collapsed="false">
      <c r="C27" s="14" t="n">
        <v>0.333333333333333</v>
      </c>
      <c r="D27" s="14" t="n">
        <v>0.364583333333333</v>
      </c>
      <c r="E27" s="1" t="n">
        <f aca="false">(D27-C27+(D27&lt;C27))*24</f>
        <v>0.75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39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0" ySplit="5" topLeftCell="A9" activePane="bottomLeft" state="frozen"/>
      <selection pane="topLeft" activeCell="A1" activeCellId="0" sqref="A1"/>
      <selection pane="bottomLeft" activeCell="L19" activeCellId="0" sqref="L19"/>
    </sheetView>
  </sheetViews>
  <sheetFormatPr defaultRowHeight="12.8" zeroHeight="false" outlineLevelRow="0" outlineLevelCol="0"/>
  <cols>
    <col collapsed="false" customWidth="true" hidden="false" outlineLevel="0" max="1" min="1" style="15" width="6.12"/>
    <col collapsed="false" customWidth="true" hidden="false" outlineLevel="0" max="2" min="2" style="16" width="7.87"/>
    <col collapsed="false" customWidth="true" hidden="false" outlineLevel="0" max="3" min="3" style="17" width="6.13"/>
    <col collapsed="false" customWidth="true" hidden="false" outlineLevel="0" max="4" min="4" style="18" width="6.45"/>
    <col collapsed="false" customWidth="true" hidden="false" outlineLevel="0" max="5" min="5" style="18" width="6.39"/>
    <col collapsed="false" customWidth="true" hidden="false" outlineLevel="0" max="6" min="6" style="18" width="6.45"/>
    <col collapsed="false" customWidth="true" hidden="false" outlineLevel="0" max="7" min="7" style="18" width="6.39"/>
    <col collapsed="false" customWidth="true" hidden="false" outlineLevel="0" max="8" min="8" style="19" width="7.74"/>
    <col collapsed="false" customWidth="true" hidden="false" outlineLevel="0" max="9" min="9" style="20" width="9.47"/>
    <col collapsed="false" customWidth="true" hidden="false" outlineLevel="0" max="10" min="10" style="21" width="8.56"/>
    <col collapsed="false" customWidth="true" hidden="false" outlineLevel="0" max="11" min="11" style="21" width="7.49"/>
    <col collapsed="false" customWidth="true" hidden="false" outlineLevel="0" max="12" min="12" style="22" width="9.05"/>
    <col collapsed="false" customWidth="true" hidden="false" outlineLevel="0" max="13" min="13" style="21" width="7.87"/>
    <col collapsed="false" customWidth="true" hidden="false" outlineLevel="0" max="14" min="14" style="21" width="7.49"/>
    <col collapsed="false" customWidth="true" hidden="false" outlineLevel="0" max="15" min="15" style="21" width="10.01"/>
    <col collapsed="false" customWidth="true" hidden="false" outlineLevel="0" max="16" min="16" style="22" width="10.99"/>
    <col collapsed="false" customWidth="true" hidden="false" outlineLevel="0" max="17" min="17" style="23" width="10.32"/>
    <col collapsed="false" customWidth="true" hidden="false" outlineLevel="0" max="18" min="18" style="24" width="25.43"/>
    <col collapsed="false" customWidth="true" hidden="false" outlineLevel="0" max="19" min="19" style="25" width="8.7"/>
    <col collapsed="false" customWidth="true" hidden="false" outlineLevel="0" max="20" min="20" style="25" width="8.65"/>
    <col collapsed="false" customWidth="true" hidden="false" outlineLevel="0" max="21" min="21" style="25" width="11.3"/>
    <col collapsed="false" customWidth="true" hidden="false" outlineLevel="0" max="22" min="22" style="25" width="9.7"/>
    <col collapsed="false" customWidth="true" hidden="false" outlineLevel="0" max="23" min="23" style="25" width="11.41"/>
    <col collapsed="false" customWidth="true" hidden="false" outlineLevel="0" max="24" min="24" style="26" width="11.41"/>
    <col collapsed="false" customWidth="true" hidden="false" outlineLevel="0" max="25" min="25" style="25" width="11.12"/>
    <col collapsed="false" customWidth="true" hidden="false" outlineLevel="0" max="26" min="26" style="25" width="9.55"/>
    <col collapsed="false" customWidth="true" hidden="false" outlineLevel="0" max="27" min="27" style="27" width="7.87"/>
    <col collapsed="false" customWidth="true" hidden="false" outlineLevel="0" max="258" min="28" style="28" width="11.41"/>
    <col collapsed="false" customWidth="true" hidden="false" outlineLevel="0" max="1022" min="259" style="29" width="11.41"/>
    <col collapsed="false" customWidth="true" hidden="false" outlineLevel="0" max="1025" min="1023" style="0" width="11.41"/>
  </cols>
  <sheetData>
    <row r="1" customFormat="false" ht="24.75" hidden="false" customHeight="true" outlineLevel="0" collapsed="false">
      <c r="A1" s="30" t="s">
        <v>19</v>
      </c>
      <c r="B1" s="30"/>
      <c r="C1" s="30"/>
      <c r="D1" s="30"/>
      <c r="E1" s="30"/>
      <c r="H1" s="31" t="s">
        <v>20</v>
      </c>
      <c r="I1" s="32" t="s">
        <v>21</v>
      </c>
      <c r="J1" s="33"/>
      <c r="O1" s="34" t="s">
        <v>22</v>
      </c>
      <c r="P1" s="35" t="s">
        <v>23</v>
      </c>
      <c r="Q1" s="0"/>
      <c r="R1" s="36"/>
      <c r="S1" s="37"/>
      <c r="T1" s="38"/>
      <c r="U1" s="39"/>
      <c r="V1" s="39"/>
      <c r="W1" s="40"/>
      <c r="X1" s="41"/>
      <c r="Y1" s="40"/>
    </row>
    <row r="3" customFormat="false" ht="15.75" hidden="false" customHeight="true" outlineLevel="0" collapsed="false">
      <c r="A3" s="42" t="s">
        <v>24</v>
      </c>
      <c r="B3" s="42"/>
      <c r="C3" s="42"/>
      <c r="D3" s="42"/>
      <c r="E3" s="42"/>
      <c r="F3" s="42"/>
      <c r="G3" s="42"/>
      <c r="H3" s="43"/>
      <c r="I3" s="43"/>
      <c r="J3" s="44"/>
      <c r="K3" s="44"/>
      <c r="L3" s="44"/>
      <c r="M3" s="44"/>
      <c r="N3" s="44"/>
      <c r="O3" s="44"/>
      <c r="P3" s="45"/>
      <c r="Q3" s="43"/>
      <c r="R3" s="46"/>
      <c r="S3" s="47" t="s">
        <v>25</v>
      </c>
      <c r="T3" s="48"/>
      <c r="U3" s="48"/>
      <c r="V3" s="48"/>
      <c r="W3" s="48"/>
      <c r="X3" s="49"/>
      <c r="Y3" s="48"/>
      <c r="Z3" s="48"/>
      <c r="AA3" s="50"/>
    </row>
    <row r="4" s="65" customFormat="true" ht="19.5" hidden="false" customHeight="true" outlineLevel="0" collapsed="false">
      <c r="A4" s="51" t="s">
        <v>26</v>
      </c>
      <c r="B4" s="51" t="s">
        <v>27</v>
      </c>
      <c r="C4" s="52" t="s">
        <v>28</v>
      </c>
      <c r="D4" s="53" t="s">
        <v>29</v>
      </c>
      <c r="E4" s="53"/>
      <c r="F4" s="53" t="s">
        <v>30</v>
      </c>
      <c r="G4" s="53"/>
      <c r="H4" s="54" t="s">
        <v>31</v>
      </c>
      <c r="I4" s="55" t="s">
        <v>32</v>
      </c>
      <c r="J4" s="56"/>
      <c r="K4" s="57"/>
      <c r="L4" s="57"/>
      <c r="M4" s="57"/>
      <c r="N4" s="58"/>
      <c r="O4" s="59" t="s">
        <v>33</v>
      </c>
      <c r="P4" s="60" t="s">
        <v>34</v>
      </c>
      <c r="Q4" s="61" t="s">
        <v>33</v>
      </c>
      <c r="R4" s="62" t="s">
        <v>35</v>
      </c>
      <c r="S4" s="63" t="s">
        <v>36</v>
      </c>
      <c r="T4" s="63"/>
      <c r="U4" s="64" t="s">
        <v>37</v>
      </c>
      <c r="V4" s="64" t="s">
        <v>38</v>
      </c>
      <c r="W4" s="63" t="s">
        <v>39</v>
      </c>
      <c r="X4" s="63"/>
      <c r="Y4" s="63" t="s">
        <v>40</v>
      </c>
      <c r="Z4" s="63"/>
      <c r="AA4" s="63"/>
      <c r="AMI4" s="0"/>
      <c r="AMJ4" s="0"/>
    </row>
    <row r="5" s="65" customFormat="true" ht="36" hidden="false" customHeight="false" outlineLevel="0" collapsed="false">
      <c r="A5" s="66"/>
      <c r="B5" s="66"/>
      <c r="C5" s="67"/>
      <c r="D5" s="68" t="s">
        <v>41</v>
      </c>
      <c r="E5" s="69" t="s">
        <v>42</v>
      </c>
      <c r="F5" s="68" t="s">
        <v>41</v>
      </c>
      <c r="G5" s="69" t="s">
        <v>42</v>
      </c>
      <c r="H5" s="54"/>
      <c r="I5" s="70" t="s">
        <v>43</v>
      </c>
      <c r="J5" s="71" t="s">
        <v>44</v>
      </c>
      <c r="K5" s="71" t="s">
        <v>45</v>
      </c>
      <c r="L5" s="72" t="s">
        <v>46</v>
      </c>
      <c r="M5" s="71" t="s">
        <v>47</v>
      </c>
      <c r="N5" s="71" t="s">
        <v>48</v>
      </c>
      <c r="O5" s="73" t="s">
        <v>49</v>
      </c>
      <c r="P5" s="72" t="s">
        <v>50</v>
      </c>
      <c r="Q5" s="74" t="s">
        <v>51</v>
      </c>
      <c r="R5" s="62"/>
      <c r="S5" s="75" t="s">
        <v>52</v>
      </c>
      <c r="T5" s="75" t="s">
        <v>53</v>
      </c>
      <c r="U5" s="64"/>
      <c r="V5" s="64"/>
      <c r="W5" s="75" t="s">
        <v>52</v>
      </c>
      <c r="X5" s="76" t="s">
        <v>53</v>
      </c>
      <c r="Y5" s="76" t="s">
        <v>54</v>
      </c>
      <c r="Z5" s="76" t="s">
        <v>55</v>
      </c>
      <c r="AA5" s="76" t="s">
        <v>56</v>
      </c>
      <c r="AMI5" s="0"/>
      <c r="AMJ5" s="0"/>
    </row>
    <row r="6" s="91" customFormat="true" ht="24" hidden="false" customHeight="true" outlineLevel="0" collapsed="false">
      <c r="A6" s="77" t="s">
        <v>57</v>
      </c>
      <c r="B6" s="77" t="n">
        <v>43313</v>
      </c>
      <c r="C6" s="78" t="s">
        <v>13</v>
      </c>
      <c r="D6" s="79"/>
      <c r="E6" s="80"/>
      <c r="F6" s="81"/>
      <c r="G6" s="80"/>
      <c r="H6" s="82" t="n">
        <f aca="false">IF(C6="L",7.5,IF(C6="U",7.5,IF(C6="K",7.5,(E6-D6+(E6&lt;D6))*24)))</f>
        <v>7.5</v>
      </c>
      <c r="I6" s="83"/>
      <c r="J6" s="84" t="n">
        <f aca="false">(G6-F6)*24</f>
        <v>0</v>
      </c>
      <c r="K6" s="84" t="n">
        <f aca="false">IF(J6&gt;3,J6-3,0)</f>
        <v>0</v>
      </c>
      <c r="L6" s="84" t="n">
        <f aca="false">(MAX(0,MIN(Grundlagen!D$4+(Grundlagen!C$4&gt;Grundlagen!D$4),E6+(D6&gt;E6))-MAX(Grundlagen!C$4,D6))+MAX( ,(MIN(Grundlagen!D$4,E6+(D6&gt;E6))-D6)*(Grundlagen!C$4&gt;Grundlagen!D$4))+MAX( ,MIN(Grundlagen!D$4+(Grundlagen!D$4&gt;Grundlagen!D$4),E6+0)-$K$4)*(D6&gt;E6))*24</f>
        <v>0</v>
      </c>
      <c r="M6" s="84" t="n">
        <f aca="false">IF(A6="So",(E6-D6)*24,0)</f>
        <v>0</v>
      </c>
      <c r="N6" s="84"/>
      <c r="O6" s="85" t="n">
        <f aca="false">IF(D6&gt;0,IF(C6="L",0,IF(C6="U",0,IF(C6="F",0,IF(C6="S",0,IF(R6="Dienst 7118",0,Grundlagen!E$8*24))))))</f>
        <v>0</v>
      </c>
      <c r="P6" s="84" t="n">
        <f aca="false">IF(R6="Dienst 7118",1,IF(H6&gt;=8,0.75,0))</f>
        <v>0</v>
      </c>
      <c r="Q6" s="86"/>
      <c r="R6" s="87" t="s">
        <v>58</v>
      </c>
      <c r="S6" s="88"/>
      <c r="T6" s="88"/>
      <c r="U6" s="88"/>
      <c r="V6" s="88"/>
      <c r="W6" s="88"/>
      <c r="X6" s="89"/>
      <c r="Y6" s="90"/>
      <c r="Z6" s="88"/>
      <c r="AA6" s="90" t="n">
        <v>24</v>
      </c>
      <c r="AMI6" s="0"/>
      <c r="AMJ6" s="0"/>
    </row>
    <row r="7" s="91" customFormat="true" ht="24" hidden="false" customHeight="true" outlineLevel="0" collapsed="false">
      <c r="A7" s="77" t="s">
        <v>59</v>
      </c>
      <c r="B7" s="77" t="n">
        <v>43314</v>
      </c>
      <c r="C7" s="78" t="s">
        <v>13</v>
      </c>
      <c r="D7" s="79"/>
      <c r="E7" s="79"/>
      <c r="F7" s="81"/>
      <c r="G7" s="80"/>
      <c r="H7" s="82" t="n">
        <f aca="false">IF(C7="L",7.5,IF(C7="U",7.5,IF(C7="K",7.5,(E7-D7+(E7&lt;D7))*24)))</f>
        <v>7.5</v>
      </c>
      <c r="I7" s="83"/>
      <c r="J7" s="84" t="n">
        <f aca="false">(G7-F7)*24</f>
        <v>0</v>
      </c>
      <c r="K7" s="84" t="n">
        <f aca="false">IF(J7&gt;3,J7-3,0)</f>
        <v>0</v>
      </c>
      <c r="L7" s="84" t="n">
        <f aca="false">(MAX(0,MIN(Grundlagen!D$4+(Grundlagen!C$4&gt;Grundlagen!D$4),E7+(D7&gt;E7))-MAX(Grundlagen!C$4,D7))+MAX( ,(MIN(Grundlagen!D$4,E7+(D7&gt;E7))-D7)*(Grundlagen!C$4&gt;Grundlagen!D$4))+MAX( ,MIN(Grundlagen!D$4+(Grundlagen!D$4&gt;Grundlagen!D$4),E7+0)-$K$4)*(D7&gt;E7))*24</f>
        <v>0</v>
      </c>
      <c r="M7" s="84" t="n">
        <f aca="false">IF(A7="So",(E7-D7)*24,0)</f>
        <v>0</v>
      </c>
      <c r="N7" s="84"/>
      <c r="O7" s="85" t="n">
        <f aca="false">IF(D7&gt;0,IF(C7="L",0,IF(C7="U",0,IF(C7="F",0,IF(C7="S",0,IF(R7="Dienst 7118",0,Grundlagen!E$8*24))))))</f>
        <v>0</v>
      </c>
      <c r="P7" s="84" t="n">
        <f aca="false">IF(R7="Dienst 7118",1,IF(H7&gt;=8,0.75,0))</f>
        <v>0</v>
      </c>
      <c r="Q7" s="86"/>
      <c r="R7" s="87" t="s">
        <v>58</v>
      </c>
      <c r="S7" s="88"/>
      <c r="T7" s="88"/>
      <c r="U7" s="88"/>
      <c r="V7" s="88"/>
      <c r="W7" s="88"/>
      <c r="X7" s="89"/>
      <c r="Y7" s="92"/>
      <c r="Z7" s="93"/>
      <c r="AA7" s="92" t="n">
        <v>24</v>
      </c>
      <c r="AMI7" s="0"/>
      <c r="AMJ7" s="0"/>
    </row>
    <row r="8" s="91" customFormat="true" ht="24" hidden="false" customHeight="true" outlineLevel="0" collapsed="false">
      <c r="A8" s="77" t="s">
        <v>60</v>
      </c>
      <c r="B8" s="77" t="n">
        <v>43315</v>
      </c>
      <c r="C8" s="78"/>
      <c r="D8" s="79" t="n">
        <v>0.75</v>
      </c>
      <c r="E8" s="79" t="n">
        <v>1</v>
      </c>
      <c r="F8" s="81"/>
      <c r="G8" s="80"/>
      <c r="H8" s="82" t="n">
        <f aca="false">IF(C8="L",7.5,IF(C8="U",7.5,IF(C8="K",7.5,(E8-D8+(E8&lt;D8))*24)))</f>
        <v>6</v>
      </c>
      <c r="I8" s="83"/>
      <c r="J8" s="84" t="n">
        <f aca="false">(G8-F8)*24</f>
        <v>0</v>
      </c>
      <c r="K8" s="84" t="n">
        <f aca="false">IF(J8&gt;3,J8-3,0)</f>
        <v>0</v>
      </c>
      <c r="L8" s="84" t="n">
        <f aca="false">(MAX(0,MIN(Grundlagen!D$4+(Grundlagen!C$4&gt;Grundlagen!D$4),E8+(D8&gt;E8))-MAX(Grundlagen!C$4,D8))+MAX( ,(MIN(Grundlagen!D$4,E8+(D8&gt;E8))-D8)*(Grundlagen!C$4&gt;Grundlagen!D$4))+MAX( ,MIN(Grundlagen!D$4+(Grundlagen!D$4&gt;Grundlagen!D$4),E8+0)-$K$4)*(D8&gt;E8))*24</f>
        <v>1.99999999999999</v>
      </c>
      <c r="M8" s="84" t="n">
        <f aca="false">IF(A8="So",(E8-D8)*24,0)</f>
        <v>0</v>
      </c>
      <c r="N8" s="84"/>
      <c r="O8" s="85" t="n">
        <f aca="false">IF(D8&gt;0,IF(C8="L",0,IF(C8="U",0,IF(C8="F",0,IF(C8="S",0,IF(R8="Dienst 7118",0,Grundlagen!E$8*24))))))</f>
        <v>0.499999999999999</v>
      </c>
      <c r="P8" s="84" t="n">
        <f aca="false">IF(R8="Dienst 7118",1,IF(H8&gt;=8,0.75,0))</f>
        <v>0</v>
      </c>
      <c r="Q8" s="86"/>
      <c r="R8" s="87" t="s">
        <v>61</v>
      </c>
      <c r="S8" s="88"/>
      <c r="T8" s="88"/>
      <c r="U8" s="88"/>
      <c r="V8" s="88"/>
      <c r="W8" s="88"/>
      <c r="X8" s="89"/>
      <c r="Y8" s="90"/>
      <c r="Z8" s="88"/>
      <c r="AA8" s="90" t="n">
        <v>24</v>
      </c>
      <c r="AMI8" s="0"/>
      <c r="AMJ8" s="0"/>
    </row>
    <row r="9" s="91" customFormat="true" ht="24" hidden="false" customHeight="true" outlineLevel="0" collapsed="false">
      <c r="A9" s="77" t="s">
        <v>62</v>
      </c>
      <c r="B9" s="77" t="n">
        <v>43316</v>
      </c>
      <c r="C9" s="78"/>
      <c r="D9" s="79" t="n">
        <v>0</v>
      </c>
      <c r="E9" s="79" t="n">
        <v>0.5625</v>
      </c>
      <c r="F9" s="81"/>
      <c r="G9" s="80"/>
      <c r="H9" s="82" t="n">
        <f aca="false">IF(C9="L",7.5,IF(C9="U",7.5,IF(C9="K",7.5,(E9-D9+(E9&lt;D9))*24)))</f>
        <v>13.5</v>
      </c>
      <c r="I9" s="83"/>
      <c r="J9" s="84" t="n">
        <f aca="false">(G9-F9)*24</f>
        <v>0</v>
      </c>
      <c r="K9" s="84" t="n">
        <f aca="false">IF(J9&gt;3,J9-3,0)</f>
        <v>0</v>
      </c>
      <c r="L9" s="84" t="n">
        <f aca="false">(MAX(0,MIN(Grundlagen!D$4+(Grundlagen!C$4&gt;Grundlagen!D$4),E9+(D9&gt;E9))-MAX(Grundlagen!C$4,D9))+MAX( ,(MIN(Grundlagen!D$4,E9+(D9&gt;E9))-D9)*(Grundlagen!C$4&gt;Grundlagen!D$4))+MAX( ,MIN(Grundlagen!D$4+(Grundlagen!D$4&gt;Grundlagen!D$4),E9+0)-$K$4)*(D9&gt;E9))*24</f>
        <v>4.99999999999999</v>
      </c>
      <c r="M9" s="84" t="n">
        <f aca="false">IF(A9="So",(E9-D9)*24,0)</f>
        <v>0</v>
      </c>
      <c r="N9" s="84"/>
      <c r="O9" s="85" t="n">
        <f aca="false">IF(D9&gt;0,IF(C9="L",0,IF(C9="U",0,IF(C9="F",0,IF(C9="S",0,IF(R9="Dienst 7118",0,Grundlagen!E$8*24))))))</f>
        <v>0</v>
      </c>
      <c r="P9" s="84" t="n">
        <f aca="false">IF(R9="Dienst 7118",1,IF(H9&gt;=8,0.75,0))</f>
        <v>0.75</v>
      </c>
      <c r="Q9" s="86"/>
      <c r="R9" s="87" t="s">
        <v>61</v>
      </c>
      <c r="S9" s="88"/>
      <c r="T9" s="88"/>
      <c r="U9" s="88"/>
      <c r="V9" s="88"/>
      <c r="W9" s="88"/>
      <c r="X9" s="89"/>
      <c r="Y9" s="90"/>
      <c r="Z9" s="88"/>
      <c r="AA9" s="90" t="n">
        <v>24</v>
      </c>
      <c r="AMI9" s="0"/>
      <c r="AMJ9" s="0"/>
    </row>
    <row r="10" s="91" customFormat="true" ht="24" hidden="false" customHeight="true" outlineLevel="0" collapsed="false">
      <c r="A10" s="77" t="s">
        <v>63</v>
      </c>
      <c r="B10" s="77" t="n">
        <v>43317</v>
      </c>
      <c r="C10" s="78"/>
      <c r="D10" s="79"/>
      <c r="E10" s="79"/>
      <c r="F10" s="81"/>
      <c r="G10" s="80"/>
      <c r="H10" s="82" t="n">
        <f aca="false">IF(C10="L",7.5,IF(C10="U",7.5,IF(C10="K",7.5,(E10-D10+(E10&lt;D10))*24)))</f>
        <v>0</v>
      </c>
      <c r="I10" s="83"/>
      <c r="J10" s="84" t="n">
        <f aca="false">(G10-F10)*24</f>
        <v>0</v>
      </c>
      <c r="K10" s="84" t="n">
        <f aca="false">IF(J10&gt;3,J10-3,0)</f>
        <v>0</v>
      </c>
      <c r="L10" s="84" t="n">
        <f aca="false">(MAX(0,MIN(Grundlagen!D$4+(Grundlagen!C$4&gt;Grundlagen!D$4),E10+(D10&gt;E10))-MAX(Grundlagen!C$4,D10))+MAX( ,(MIN(Grundlagen!D$4,E10+(D10&gt;E10))-D10)*(Grundlagen!C$4&gt;Grundlagen!D$4))+MAX( ,MIN(Grundlagen!D$4+(Grundlagen!D$4&gt;Grundlagen!D$4),E10+0)-$K$4)*(D10&gt;E10))*24</f>
        <v>0</v>
      </c>
      <c r="M10" s="84" t="n">
        <f aca="false">IF(A10="So",(E10-D10)*24,0)</f>
        <v>0</v>
      </c>
      <c r="N10" s="84"/>
      <c r="O10" s="85" t="n">
        <f aca="false">IF(D10&gt;0,IF(C10="L",0,IF(C10="U",0,IF(C10="F",0,IF(C10="S",0,IF(R10="Dienst 7118",0,Grundlagen!E$8*24))))))</f>
        <v>0</v>
      </c>
      <c r="P10" s="84" t="n">
        <f aca="false">IF(R10="Dienst 7118",1,IF(H10&gt;=8,0.75,0))</f>
        <v>0</v>
      </c>
      <c r="Q10" s="86"/>
      <c r="R10" s="87" t="s">
        <v>64</v>
      </c>
      <c r="S10" s="88"/>
      <c r="T10" s="88"/>
      <c r="U10" s="88"/>
      <c r="V10" s="88"/>
      <c r="W10" s="88"/>
      <c r="X10" s="89"/>
      <c r="Y10" s="90"/>
      <c r="Z10" s="88"/>
      <c r="AA10" s="90"/>
      <c r="AMI10" s="0"/>
      <c r="AMJ10" s="0"/>
    </row>
    <row r="11" s="91" customFormat="true" ht="24" hidden="false" customHeight="true" outlineLevel="0" collapsed="false">
      <c r="A11" s="77" t="s">
        <v>65</v>
      </c>
      <c r="B11" s="77" t="n">
        <v>43318</v>
      </c>
      <c r="C11" s="78"/>
      <c r="D11" s="79"/>
      <c r="E11" s="79"/>
      <c r="F11" s="81"/>
      <c r="G11" s="80"/>
      <c r="H11" s="82" t="n">
        <f aca="false">IF(C11="L",7.5,IF(C11="U",7.5,IF(C11="K",7.5,(E11-D11+(E11&lt;D11))*24)))</f>
        <v>0</v>
      </c>
      <c r="I11" s="83"/>
      <c r="J11" s="84" t="n">
        <f aca="false">(G11-F11)*24</f>
        <v>0</v>
      </c>
      <c r="K11" s="84" t="n">
        <f aca="false">IF(J11&gt;3,J11-3,0)</f>
        <v>0</v>
      </c>
      <c r="L11" s="84" t="n">
        <f aca="false">(MAX(0,MIN(Grundlagen!D$4+(Grundlagen!C$4&gt;Grundlagen!D$4),E11+(D11&gt;E11))-MAX(Grundlagen!C$4,D11))+MAX( ,(MIN(Grundlagen!D$4,E11+(D11&gt;E11))-D11)*(Grundlagen!C$4&gt;Grundlagen!D$4))+MAX( ,MIN(Grundlagen!D$4+(Grundlagen!D$4&gt;Grundlagen!D$4),E11+0)-$K$4)*(D11&gt;E11))*24</f>
        <v>0</v>
      </c>
      <c r="M11" s="84" t="n">
        <f aca="false">IF(A11="So",(E11-D11)*24,0)</f>
        <v>0</v>
      </c>
      <c r="N11" s="84"/>
      <c r="O11" s="85" t="n">
        <f aca="false">IF(D11&gt;0,IF(C11="L",0,IF(C11="U",0,IF(C11="F",0,IF(C11="S",0,IF(R11="Dienst 7118",0,Grundlagen!E$8*24))))))</f>
        <v>0</v>
      </c>
      <c r="P11" s="84" t="n">
        <f aca="false">IF(R11="Dienst 7118",1,IF(H11&gt;=8,0.75,0))</f>
        <v>0</v>
      </c>
      <c r="Q11" s="86"/>
      <c r="R11" s="87" t="s">
        <v>64</v>
      </c>
      <c r="S11" s="88"/>
      <c r="T11" s="88"/>
      <c r="U11" s="88"/>
      <c r="V11" s="88"/>
      <c r="W11" s="88"/>
      <c r="X11" s="89"/>
      <c r="Y11" s="90"/>
      <c r="Z11" s="88"/>
      <c r="AA11" s="90"/>
      <c r="AMI11" s="0"/>
      <c r="AMJ11" s="0"/>
    </row>
    <row r="12" s="91" customFormat="true" ht="24" hidden="false" customHeight="true" outlineLevel="0" collapsed="false">
      <c r="A12" s="77" t="s">
        <v>66</v>
      </c>
      <c r="B12" s="77" t="n">
        <v>43319</v>
      </c>
      <c r="C12" s="78" t="n">
        <v>257</v>
      </c>
      <c r="D12" s="79" t="n">
        <v>0.647222222222222</v>
      </c>
      <c r="E12" s="79" t="n">
        <v>0.0611111111111111</v>
      </c>
      <c r="F12" s="81"/>
      <c r="G12" s="80"/>
      <c r="H12" s="82" t="n">
        <f aca="false">IF(C12="L",7.5,IF(C12="U",7.5,IF(C12="K",7.5,(E12-D12+(E12&lt;D12))*24)))</f>
        <v>9.93333333333333</v>
      </c>
      <c r="I12" s="83"/>
      <c r="J12" s="84" t="n">
        <f aca="false">(G12-F12)*24</f>
        <v>0</v>
      </c>
      <c r="K12" s="84" t="n">
        <f aca="false">IF(J12&gt;3,J12-3,0)</f>
        <v>0</v>
      </c>
      <c r="L12" s="84" t="n">
        <f aca="false">(MAX(0,MIN(Grundlagen!D$4+(Grundlagen!C$4&gt;Grundlagen!D$4),E12+(D12&gt;E12))-MAX(Grundlagen!C$4,D12))+MAX( ,(MIN(Grundlagen!D$4,E12+(D12&gt;E12))-D12)*(Grundlagen!C$4&gt;Grundlagen!D$4))+MAX( ,MIN(Grundlagen!D$4+(Grundlagen!D$4&gt;Grundlagen!D$4),E12+0)-$K$4)*(D12&gt;E12))*24</f>
        <v>4.93333333333332</v>
      </c>
      <c r="M12" s="84" t="n">
        <f aca="false">IF(A12="So",(E12-D12)*24,0)</f>
        <v>0</v>
      </c>
      <c r="N12" s="84"/>
      <c r="O12" s="85" t="n">
        <f aca="false">IF(D12&gt;0,IF(C12="L",0,IF(C12="U",0,IF(C12="F",0,IF(C12="S",0,IF(R12="Dienst 7118",0,Grundlagen!E$8*24))))))</f>
        <v>0</v>
      </c>
      <c r="P12" s="84" t="n">
        <f aca="false">IF(R12="Dienst 7118",1,IF(H12&gt;=8,0.75,0))</f>
        <v>1</v>
      </c>
      <c r="Q12" s="86"/>
      <c r="R12" s="94" t="s">
        <v>67</v>
      </c>
      <c r="S12" s="88"/>
      <c r="T12" s="88"/>
      <c r="U12" s="88"/>
      <c r="V12" s="88"/>
      <c r="W12" s="88"/>
      <c r="X12" s="89"/>
      <c r="Y12" s="90"/>
      <c r="Z12" s="88"/>
      <c r="AA12" s="90"/>
      <c r="AMI12" s="0"/>
      <c r="AMJ12" s="0"/>
    </row>
    <row r="13" s="91" customFormat="true" ht="24" hidden="false" customHeight="true" outlineLevel="0" collapsed="false">
      <c r="A13" s="77" t="s">
        <v>57</v>
      </c>
      <c r="B13" s="77" t="n">
        <v>43320</v>
      </c>
      <c r="C13" s="78" t="n">
        <v>257</v>
      </c>
      <c r="D13" s="79" t="n">
        <v>0.647222222222222</v>
      </c>
      <c r="E13" s="79" t="n">
        <v>0.0611111111111111</v>
      </c>
      <c r="F13" s="81"/>
      <c r="G13" s="80"/>
      <c r="H13" s="82" t="n">
        <f aca="false">IF(C13="L",7.5,IF(C13="U",7.5,IF(C13="K",7.5,(E13-D13+(E13&lt;D13))*24)))</f>
        <v>9.93333333333334</v>
      </c>
      <c r="I13" s="83"/>
      <c r="J13" s="84" t="n">
        <f aca="false">(G13-F13)*24</f>
        <v>0</v>
      </c>
      <c r="K13" s="84" t="n">
        <f aca="false">IF(J13&gt;3,J13-3,0)</f>
        <v>0</v>
      </c>
      <c r="L13" s="84" t="n">
        <f aca="false">(MAX(0,MIN(Grundlagen!D$4+(Grundlagen!C$4&gt;Grundlagen!D$4),E13+(D13&gt;E13))-MAX(Grundlagen!C$4,D13))+MAX( ,(MIN(Grundlagen!D$4,E13+(D13&gt;E13))-D13)*(Grundlagen!C$4&gt;Grundlagen!D$4))+MAX( ,MIN(Grundlagen!D$4+(Grundlagen!D$4&gt;Grundlagen!D$4),E13+0)-$K$4)*(D13&gt;E13))*24</f>
        <v>4.93333333333332</v>
      </c>
      <c r="M13" s="84" t="n">
        <f aca="false">IF(A13="So",(E13-D13)*24,0)</f>
        <v>0</v>
      </c>
      <c r="N13" s="84"/>
      <c r="O13" s="85" t="n">
        <f aca="false">IF(D13&gt;0,IF(C13="L",0,IF(C13="U",0,IF(C13="F",0,IF(C13="S",0,IF(R13="Dienst 7118",0,Grundlagen!E$8*24))))))</f>
        <v>0</v>
      </c>
      <c r="P13" s="84" t="n">
        <f aca="false">IF(R13="Dienst 7118",1,IF(H13&gt;=8,0.75,0))</f>
        <v>1</v>
      </c>
      <c r="Q13" s="86"/>
      <c r="R13" s="87" t="s">
        <v>67</v>
      </c>
      <c r="S13" s="88"/>
      <c r="T13" s="88"/>
      <c r="U13" s="88"/>
      <c r="V13" s="88"/>
      <c r="W13" s="88"/>
      <c r="X13" s="89"/>
      <c r="Y13" s="90"/>
      <c r="Z13" s="88"/>
      <c r="AA13" s="90"/>
      <c r="AMI13" s="0"/>
      <c r="AMJ13" s="0"/>
    </row>
    <row r="14" s="91" customFormat="true" ht="24" hidden="false" customHeight="true" outlineLevel="0" collapsed="false">
      <c r="A14" s="77" t="s">
        <v>59</v>
      </c>
      <c r="B14" s="77" t="n">
        <v>43321</v>
      </c>
      <c r="C14" s="78" t="n">
        <v>257</v>
      </c>
      <c r="D14" s="79" t="n">
        <v>0.647222222222222</v>
      </c>
      <c r="E14" s="79" t="n">
        <v>0.0611111111111111</v>
      </c>
      <c r="F14" s="81"/>
      <c r="G14" s="80"/>
      <c r="H14" s="82" t="n">
        <f aca="false">IF(C14="L",7.5,IF(C14="U",7.5,IF(C14="K",7.5,(E14-D14+(E14&lt;D14))*24)))</f>
        <v>9.93333333333334</v>
      </c>
      <c r="I14" s="83"/>
      <c r="J14" s="84" t="n">
        <f aca="false">(G14-F14)*24</f>
        <v>0</v>
      </c>
      <c r="K14" s="84" t="n">
        <f aca="false">IF(J14&gt;3,J14-3,0)</f>
        <v>0</v>
      </c>
      <c r="L14" s="84" t="n">
        <f aca="false">(MAX(0,MIN(Grundlagen!D$4+(Grundlagen!C$4&gt;Grundlagen!D$4),E14+(D14&gt;E14))-MAX(Grundlagen!C$4,D14))+MAX( ,(MIN(Grundlagen!D$4,E14+(D14&gt;E14))-D14)*(Grundlagen!C$4&gt;Grundlagen!D$4))+MAX( ,MIN(Grundlagen!D$4+(Grundlagen!D$4&gt;Grundlagen!D$4),E14+0)-$K$4)*(D14&gt;E14))*24</f>
        <v>4.93333333333332</v>
      </c>
      <c r="M14" s="84" t="n">
        <f aca="false">IF(A14="So",(E14-D14)*24,0)</f>
        <v>0</v>
      </c>
      <c r="N14" s="84"/>
      <c r="O14" s="85" t="n">
        <f aca="false">IF(D14&gt;0,IF(C14="L",0,IF(C14="U",0,IF(C14="F",0,IF(C14="S",0,IF(R14="Dienst 7118",0,Grundlagen!E$8*24))))))</f>
        <v>0</v>
      </c>
      <c r="P14" s="84" t="n">
        <f aca="false">IF(R14="Dienst 7118",1,IF(H14&gt;=8,0.75,0))</f>
        <v>1</v>
      </c>
      <c r="Q14" s="86"/>
      <c r="R14" s="87" t="s">
        <v>67</v>
      </c>
      <c r="S14" s="88"/>
      <c r="T14" s="88"/>
      <c r="U14" s="88"/>
      <c r="V14" s="88"/>
      <c r="W14" s="88"/>
      <c r="X14" s="89"/>
      <c r="Y14" s="90"/>
      <c r="Z14" s="88"/>
      <c r="AA14" s="90"/>
      <c r="AMI14" s="0"/>
      <c r="AMJ14" s="0"/>
    </row>
    <row r="15" s="91" customFormat="true" ht="24" hidden="false" customHeight="true" outlineLevel="0" collapsed="false">
      <c r="A15" s="77" t="s">
        <v>60</v>
      </c>
      <c r="B15" s="77" t="n">
        <v>43322</v>
      </c>
      <c r="C15" s="78" t="n">
        <v>320</v>
      </c>
      <c r="D15" s="79" t="n">
        <v>0.647222222222222</v>
      </c>
      <c r="E15" s="79" t="n">
        <v>0.0611111111111111</v>
      </c>
      <c r="F15" s="81"/>
      <c r="G15" s="80"/>
      <c r="H15" s="82" t="n">
        <f aca="false">IF(C15="L",7.5,IF(C15="U",7.5,IF(C15="K",7.5,(E15-D15+(E15&lt;D15))*24)))</f>
        <v>9.93333333333334</v>
      </c>
      <c r="I15" s="83"/>
      <c r="J15" s="84" t="n">
        <f aca="false">(G15-F15)*24</f>
        <v>0</v>
      </c>
      <c r="K15" s="84" t="n">
        <f aca="false">IF(J15&gt;3,J15-3,0)</f>
        <v>0</v>
      </c>
      <c r="L15" s="84" t="n">
        <f aca="false">(MAX(0,MIN(Grundlagen!D$4+(Grundlagen!C$4&gt;Grundlagen!D$4),E15+(D15&gt;E15))-MAX(Grundlagen!C$4,D15))+MAX( ,(MIN(Grundlagen!D$4,E15+(D15&gt;E15))-D15)*(Grundlagen!C$4&gt;Grundlagen!D$4))+MAX( ,MIN(Grundlagen!D$4+(Grundlagen!D$4&gt;Grundlagen!D$4),E15+0)-$K$4)*(D15&gt;E15))*24</f>
        <v>4.93333333333332</v>
      </c>
      <c r="M15" s="84" t="n">
        <f aca="false">IF(A15="So",(E15-D15)*24,0)</f>
        <v>0</v>
      </c>
      <c r="N15" s="84"/>
      <c r="O15" s="85" t="n">
        <f aca="false">IF(D15&gt;0,IF(C15="L",0,IF(C15="U",0,IF(C15="F",0,IF(C15="S",0,IF(R15="Dienst 7118",0,Grundlagen!E$8*24))))))</f>
        <v>0</v>
      </c>
      <c r="P15" s="84" t="n">
        <f aca="false">IF(R15="Dienst 7118",1,IF(H15&gt;=8,0.75,0))</f>
        <v>1</v>
      </c>
      <c r="Q15" s="86"/>
      <c r="R15" s="87" t="s">
        <v>67</v>
      </c>
      <c r="S15" s="88"/>
      <c r="T15" s="88"/>
      <c r="U15" s="88"/>
      <c r="V15" s="88"/>
      <c r="W15" s="88"/>
      <c r="X15" s="89"/>
      <c r="Y15" s="90"/>
      <c r="Z15" s="88"/>
      <c r="AA15" s="90"/>
      <c r="AMI15" s="0"/>
      <c r="AMJ15" s="0"/>
    </row>
    <row r="16" s="91" customFormat="true" ht="24" hidden="false" customHeight="true" outlineLevel="0" collapsed="false">
      <c r="A16" s="77" t="s">
        <v>62</v>
      </c>
      <c r="B16" s="77" t="n">
        <v>43323</v>
      </c>
      <c r="C16" s="78"/>
      <c r="D16" s="79"/>
      <c r="E16" s="79"/>
      <c r="F16" s="81"/>
      <c r="G16" s="80"/>
      <c r="H16" s="82" t="n">
        <f aca="false">IF(C16="L",7.5,IF(C16="U",7.5,IF(C16="K",7.5,(E16-D16+(E16&lt;D16))*24)))</f>
        <v>0</v>
      </c>
      <c r="I16" s="83"/>
      <c r="J16" s="84" t="n">
        <f aca="false">(G16-F16)*24</f>
        <v>0</v>
      </c>
      <c r="K16" s="84" t="n">
        <f aca="false">IF(J16&gt;3,J16-3,0)</f>
        <v>0</v>
      </c>
      <c r="L16" s="84"/>
      <c r="M16" s="84" t="n">
        <f aca="false">IF(A16="So",(E16-D16)*24,0)</f>
        <v>0</v>
      </c>
      <c r="N16" s="84"/>
      <c r="O16" s="85" t="n">
        <f aca="false">IF(D16&gt;0,IF(C16="L",0,IF(C16="U",0,IF(C16="F",0,IF(C16="S",0,IF(R16="Dienst 7118",0,Grundlagen!E$8*24))))))</f>
        <v>0</v>
      </c>
      <c r="P16" s="84" t="n">
        <f aca="false">IF(R16="Dienst 7118",1,IF(H16&gt;=8,0.75,0))</f>
        <v>0</v>
      </c>
      <c r="Q16" s="86"/>
      <c r="R16" s="87" t="s">
        <v>64</v>
      </c>
      <c r="S16" s="88"/>
      <c r="T16" s="88"/>
      <c r="U16" s="88"/>
      <c r="V16" s="88"/>
      <c r="W16" s="88"/>
      <c r="X16" s="89"/>
      <c r="Y16" s="90"/>
      <c r="Z16" s="88"/>
      <c r="AA16" s="90"/>
      <c r="AMI16" s="0"/>
      <c r="AMJ16" s="0"/>
    </row>
    <row r="17" s="91" customFormat="true" ht="24" hidden="false" customHeight="true" outlineLevel="0" collapsed="false">
      <c r="A17" s="77" t="s">
        <v>63</v>
      </c>
      <c r="B17" s="77" t="n">
        <v>43324</v>
      </c>
      <c r="C17" s="78"/>
      <c r="D17" s="79"/>
      <c r="E17" s="79"/>
      <c r="F17" s="81"/>
      <c r="G17" s="80"/>
      <c r="H17" s="82" t="n">
        <f aca="false">IF(C17="L",7.5,IF(C17="U",7.5,IF(C17="K",7.5,(E17-D17+(E17&lt;D17))*24)))</f>
        <v>0</v>
      </c>
      <c r="I17" s="83"/>
      <c r="J17" s="84" t="n">
        <f aca="false">(G17-F17)*24</f>
        <v>0</v>
      </c>
      <c r="K17" s="84" t="n">
        <f aca="false">IF(J17&gt;3,J17-3,0)</f>
        <v>0</v>
      </c>
      <c r="L17" s="84" t="n">
        <f aca="false">(MAX(0,MIN(Grundlagen!D$4+(Grundlagen!C$4&gt;Grundlagen!D$4),E17+(D17&gt;E17))-MAX(Grundlagen!C$4,D17))+MAX( ,(MIN(Grundlagen!D$4,E17+(D17&gt;E17))-D17)*(Grundlagen!C$4&gt;Grundlagen!D$4))+MAX( ,MIN(Grundlagen!D$4+(Grundlagen!D$4&gt;Grundlagen!D$4),E17+0)-$K$4)*(D17&gt;E17))*24</f>
        <v>0</v>
      </c>
      <c r="M17" s="84" t="n">
        <f aca="false">IF(A17="So",(E17-D17)*24,0)</f>
        <v>0</v>
      </c>
      <c r="N17" s="84"/>
      <c r="O17" s="85" t="n">
        <f aca="false">IF(D17&gt;0,IF(C17="L",0,IF(C17="U",0,IF(C17="F",0,IF(C17="S",0,IF(R17="Dienst 7118",0,Grundlagen!E$8*24))))))</f>
        <v>0</v>
      </c>
      <c r="P17" s="84" t="n">
        <f aca="false">IF(R17="Dienst 7118",1,IF(H17&gt;=8,0.75,0))</f>
        <v>0</v>
      </c>
      <c r="Q17" s="86"/>
      <c r="R17" s="87" t="s">
        <v>64</v>
      </c>
      <c r="S17" s="88"/>
      <c r="T17" s="88"/>
      <c r="U17" s="89"/>
      <c r="V17" s="88"/>
      <c r="W17" s="88"/>
      <c r="X17" s="89"/>
      <c r="Y17" s="90"/>
      <c r="Z17" s="88"/>
      <c r="AA17" s="90"/>
      <c r="AMI17" s="0"/>
      <c r="AMJ17" s="0"/>
    </row>
    <row r="18" s="91" customFormat="true" ht="24" hidden="false" customHeight="true" outlineLevel="0" collapsed="false">
      <c r="A18" s="77" t="s">
        <v>65</v>
      </c>
      <c r="B18" s="77" t="n">
        <v>43325</v>
      </c>
      <c r="C18" s="78"/>
      <c r="D18" s="79"/>
      <c r="E18" s="79"/>
      <c r="F18" s="81"/>
      <c r="G18" s="80"/>
      <c r="H18" s="82" t="n">
        <f aca="false">IF(C18="L",7.5,IF(C18="U",7.5,IF(C18="K",7.5,(E18-D18+(E18&lt;D18))*24)))</f>
        <v>0</v>
      </c>
      <c r="I18" s="83"/>
      <c r="J18" s="84" t="n">
        <f aca="false">(G18-F18)*24</f>
        <v>0</v>
      </c>
      <c r="K18" s="84" t="n">
        <f aca="false">IF(J18&gt;3,J18-3,0)</f>
        <v>0</v>
      </c>
      <c r="L18" s="84" t="n">
        <f aca="false">(MAX(0,MIN(Grundlagen!D$4+(Grundlagen!C$4&gt;Grundlagen!D$4),E18+(D18&gt;E18))-MAX(Grundlagen!C$4,D18))+MAX( ,(MIN(Grundlagen!D$4,E18+(D18&gt;E18))-D18)*(Grundlagen!C$4&gt;Grundlagen!D$4))+MAX( ,MIN(Grundlagen!D$4+(Grundlagen!D$4&gt;Grundlagen!D$4),E18+0)-$K$4)*(D18&gt;E18))*24</f>
        <v>0</v>
      </c>
      <c r="M18" s="84" t="n">
        <f aca="false">IF(A18="So",(E18-D18)*24,0)</f>
        <v>0</v>
      </c>
      <c r="N18" s="84"/>
      <c r="O18" s="85" t="n">
        <f aca="false">IF(D18&gt;0,IF(C18="L",0,IF(C18="U",0,IF(C18="F",0,IF(C18="S",0,IF(R18="Dienst 7118",0,Grundlagen!E$8*24))))))</f>
        <v>0</v>
      </c>
      <c r="P18" s="84" t="n">
        <f aca="false">IF(R18="Dienst 7118",1,IF(H18&gt;=8,0.75,0))</f>
        <v>0</v>
      </c>
      <c r="Q18" s="86"/>
      <c r="R18" s="87" t="s">
        <v>64</v>
      </c>
      <c r="S18" s="88"/>
      <c r="T18" s="88"/>
      <c r="U18" s="89"/>
      <c r="V18" s="88"/>
      <c r="W18" s="88"/>
      <c r="X18" s="89"/>
      <c r="Y18" s="90"/>
      <c r="Z18" s="88"/>
      <c r="AA18" s="90"/>
      <c r="AMI18" s="0"/>
      <c r="AMJ18" s="0"/>
    </row>
    <row r="19" s="91" customFormat="true" ht="24" hidden="false" customHeight="true" outlineLevel="0" collapsed="false">
      <c r="A19" s="77" t="s">
        <v>66</v>
      </c>
      <c r="B19" s="77" t="n">
        <v>43326</v>
      </c>
      <c r="C19" s="78" t="n">
        <v>278</v>
      </c>
      <c r="D19" s="81" t="n">
        <v>0.822916666666667</v>
      </c>
      <c r="E19" s="79" t="n">
        <v>0.416666666666667</v>
      </c>
      <c r="F19" s="81"/>
      <c r="G19" s="80"/>
      <c r="H19" s="82" t="n">
        <f aca="false">IF(C19="L",7.5,IF(C19="U",7.5,IF(C19="K",7.5,(E19-D19+(E19&lt;D19))*24)))</f>
        <v>14.25</v>
      </c>
      <c r="I19" s="83"/>
      <c r="J19" s="84" t="n">
        <f aca="false">(G19-F19)*24</f>
        <v>0</v>
      </c>
      <c r="K19" s="84" t="n">
        <f aca="false">IF(J19&gt;3,J19-3,0)</f>
        <v>0</v>
      </c>
      <c r="L19" s="95" t="n">
        <f aca="false">(MAX(0,MIN(Grundlagen!D$4+(Grundlagen!C$4&gt;Grundlagen!D$4),E19+(D19&gt;E19))-MAX(Grundlagen!C$4,D19))+MAX( ,(MIN(Grundlagen!D$4,E19+(D19&gt;E19))-D19)*(Grundlagen!C$4&gt;Grundlagen!D$4))+MAX( ,MIN(Grundlagen!D$4+(Grundlagen!D$4&gt;Grundlagen!D$4),E19+0)-$K$4)*(D19&gt;E19))*24</f>
        <v>12</v>
      </c>
      <c r="M19" s="84" t="n">
        <f aca="false">IF(A19="So",(E19-D19)*24,0)</f>
        <v>0</v>
      </c>
      <c r="N19" s="84"/>
      <c r="O19" s="85" t="n">
        <f aca="false">IF(D19&gt;0,IF(C19="L",0,IF(C19="U",0,IF(C19="F",0,IF(C19="S",0,IF(R19="Dienst 7118",0,Grundlagen!E$8*24))))))</f>
        <v>0.499999999999999</v>
      </c>
      <c r="P19" s="84" t="n">
        <f aca="false">IF(R19="Dienst 7118",1,IF(H19&gt;=8,0.75,0))</f>
        <v>0.75</v>
      </c>
      <c r="Q19" s="86"/>
      <c r="R19" s="87" t="s">
        <v>68</v>
      </c>
      <c r="S19" s="88"/>
      <c r="T19" s="88"/>
      <c r="U19" s="89"/>
      <c r="V19" s="88"/>
      <c r="W19" s="88"/>
      <c r="X19" s="89"/>
      <c r="Y19" s="90"/>
      <c r="Z19" s="88"/>
      <c r="AA19" s="90"/>
      <c r="AMI19" s="0"/>
      <c r="AMJ19" s="0"/>
    </row>
    <row r="20" s="91" customFormat="true" ht="24" hidden="false" customHeight="true" outlineLevel="0" collapsed="false">
      <c r="A20" s="96" t="s">
        <v>57</v>
      </c>
      <c r="B20" s="77" t="n">
        <v>43327</v>
      </c>
      <c r="C20" s="78" t="n">
        <v>278</v>
      </c>
      <c r="D20" s="79" t="n">
        <v>0.75</v>
      </c>
      <c r="E20" s="79" t="n">
        <v>1</v>
      </c>
      <c r="F20" s="81"/>
      <c r="G20" s="80"/>
      <c r="H20" s="82" t="n">
        <f aca="false">IF(C20="L",7.5,IF(C20="U",7.5,IF(C20="K",7.5,(E20-D20+(E20&lt;D20))*24)))</f>
        <v>6</v>
      </c>
      <c r="I20" s="83"/>
      <c r="J20" s="84" t="n">
        <f aca="false">(G20-F20)*24</f>
        <v>0</v>
      </c>
      <c r="K20" s="84" t="n">
        <f aca="false">IF(J20&gt;3,J20-3,0)</f>
        <v>0</v>
      </c>
      <c r="L20" s="84" t="n">
        <f aca="false">(MAX(0,MIN(Grundlagen!D$4+(Grundlagen!C$4&gt;Grundlagen!D$4),E20+(D20&gt;E20))-MAX(Grundlagen!C$4,D20))+MAX( ,(MIN(Grundlagen!D$4,E20+(D20&gt;E20))-D20)*(Grundlagen!C$4&gt;Grundlagen!D$4))+MAX( ,MIN(Grundlagen!D$4+(Grundlagen!D$4&gt;Grundlagen!D$4),E20+0)-$K$4)*(D20&gt;E20))*24</f>
        <v>1.99999999999999</v>
      </c>
      <c r="M20" s="84" t="n">
        <f aca="false">IF(A20="So",(E20-D20)*24,0)</f>
        <v>0</v>
      </c>
      <c r="N20" s="84"/>
      <c r="O20" s="85" t="n">
        <f aca="false">IF(D20&gt;0,IF(C20="L",0,IF(C20="U",0,IF(C20="F",0,IF(C20="S",0,IF(R20="Dienst 7118",0,Grundlagen!E$8*24))))))</f>
        <v>0.499999999999999</v>
      </c>
      <c r="P20" s="84" t="n">
        <f aca="false">IF(R20="Dienst 7118",1,IF(H20&gt;=8,0.75,0))</f>
        <v>0</v>
      </c>
      <c r="Q20" s="86"/>
      <c r="R20" s="87" t="s">
        <v>68</v>
      </c>
      <c r="S20" s="88"/>
      <c r="T20" s="88"/>
      <c r="U20" s="88"/>
      <c r="V20" s="88"/>
      <c r="W20" s="88"/>
      <c r="X20" s="89"/>
      <c r="Y20" s="90"/>
      <c r="Z20" s="88"/>
      <c r="AA20" s="90"/>
      <c r="AMI20" s="0"/>
      <c r="AMJ20" s="0"/>
    </row>
    <row r="21" s="91" customFormat="true" ht="24" hidden="false" customHeight="true" outlineLevel="0" collapsed="false">
      <c r="A21" s="77" t="s">
        <v>59</v>
      </c>
      <c r="B21" s="77" t="n">
        <v>43328</v>
      </c>
      <c r="C21" s="78" t="n">
        <v>278</v>
      </c>
      <c r="D21" s="79" t="n">
        <v>0</v>
      </c>
      <c r="E21" s="79" t="n">
        <v>0.625</v>
      </c>
      <c r="F21" s="81"/>
      <c r="G21" s="80"/>
      <c r="H21" s="82" t="n">
        <f aca="false">IF(C21="L",7.5,IF(C21="U",7.5,IF(C21="K",7.5,(E21-D21+(E21&lt;D21))*24)))</f>
        <v>15</v>
      </c>
      <c r="I21" s="83"/>
      <c r="J21" s="84" t="n">
        <f aca="false">(G21-F21)*24</f>
        <v>0</v>
      </c>
      <c r="K21" s="84" t="n">
        <f aca="false">IF(J21&gt;3,J21-3,0)</f>
        <v>0</v>
      </c>
      <c r="L21" s="84" t="n">
        <f aca="false">(MAX(0,MIN(Grundlagen!D$4+(Grundlagen!C$4&gt;Grundlagen!D$4),E21+(D21&gt;E21))-MAX(Grundlagen!C$4,D21))+MAX( ,(MIN(Grundlagen!D$4,E21+(D21&gt;E21))-D21)*(Grundlagen!C$4&gt;Grundlagen!D$4))+MAX( ,MIN(Grundlagen!D$4+(Grundlagen!D$4&gt;Grundlagen!D$4),E21+0)-$K$4)*(D21&gt;E21))*24</f>
        <v>4.99999999999999</v>
      </c>
      <c r="M21" s="84" t="n">
        <f aca="false">IF(A21="So",(E21-D21)*24,0)</f>
        <v>0</v>
      </c>
      <c r="N21" s="84"/>
      <c r="O21" s="85" t="n">
        <f aca="false">IF(D21&gt;0,IF(C21="L",0,IF(C21="U",0,IF(C21="F",0,IF(C21="S",0,IF(R21="Dienst 7118",0,Grundlagen!E$8*24))))))</f>
        <v>0</v>
      </c>
      <c r="P21" s="84" t="n">
        <f aca="false">IF(R21="Dienst 7118",1,IF(H21&gt;=8,0.75,0))</f>
        <v>0.75</v>
      </c>
      <c r="Q21" s="86"/>
      <c r="R21" s="87" t="s">
        <v>68</v>
      </c>
      <c r="S21" s="88"/>
      <c r="T21" s="88"/>
      <c r="U21" s="88"/>
      <c r="V21" s="88"/>
      <c r="W21" s="88"/>
      <c r="X21" s="89"/>
      <c r="Y21" s="90"/>
      <c r="Z21" s="88"/>
      <c r="AA21" s="90"/>
      <c r="AMI21" s="0"/>
      <c r="AMJ21" s="0"/>
    </row>
    <row r="22" s="91" customFormat="true" ht="24" hidden="false" customHeight="true" outlineLevel="0" collapsed="false">
      <c r="A22" s="77" t="s">
        <v>60</v>
      </c>
      <c r="B22" s="77" t="n">
        <v>43329</v>
      </c>
      <c r="C22" s="78"/>
      <c r="D22" s="79"/>
      <c r="E22" s="79"/>
      <c r="F22" s="81"/>
      <c r="G22" s="80"/>
      <c r="H22" s="82" t="n">
        <f aca="false">IF(C22="L",7.5,IF(C22="U",7.5,IF(C22="K",7.5,(E22-D22+(E22&lt;D22))*24)))</f>
        <v>0</v>
      </c>
      <c r="I22" s="83"/>
      <c r="J22" s="84" t="n">
        <f aca="false">(G22-F22)*24</f>
        <v>0</v>
      </c>
      <c r="K22" s="84" t="n">
        <f aca="false">IF(J22&gt;3,J22-3,0)</f>
        <v>0</v>
      </c>
      <c r="L22" s="84" t="n">
        <f aca="false">(MAX(0,MIN(Grundlagen!D$4+(Grundlagen!C$4&gt;Grundlagen!D$4),E22+(D22&gt;E22))-MAX(Grundlagen!C$4,D22))+MAX( ,(MIN(Grundlagen!D$4,E22+(D22&gt;E22))-D22)*(Grundlagen!C$4&gt;Grundlagen!D$4))+MAX( ,MIN(Grundlagen!D$4+(Grundlagen!D$4&gt;Grundlagen!D$4),E22+0)-$K$4)*(D22&gt;E22))*24</f>
        <v>0</v>
      </c>
      <c r="M22" s="84" t="n">
        <f aca="false">IF(A22="So",(E22-D22)*24,0)</f>
        <v>0</v>
      </c>
      <c r="N22" s="84"/>
      <c r="O22" s="85" t="n">
        <f aca="false">IF(D22&gt;0,IF(C22="L",0,IF(C22="U",0,IF(C22="F",0,IF(C22="S",0,IF(R22="Dienst 7118",0,Grundlagen!E$8*24))))))</f>
        <v>0</v>
      </c>
      <c r="P22" s="84" t="n">
        <f aca="false">IF(R22="Dienst 7118",1,IF(H22&gt;=8,0.75,0))</f>
        <v>0</v>
      </c>
      <c r="Q22" s="86"/>
      <c r="R22" s="87"/>
      <c r="S22" s="88"/>
      <c r="T22" s="88"/>
      <c r="U22" s="88"/>
      <c r="V22" s="88"/>
      <c r="W22" s="88"/>
      <c r="X22" s="89"/>
      <c r="Y22" s="90"/>
      <c r="Z22" s="88"/>
      <c r="AA22" s="90"/>
      <c r="AMI22" s="0"/>
      <c r="AMJ22" s="0"/>
    </row>
    <row r="23" s="91" customFormat="true" ht="24" hidden="false" customHeight="true" outlineLevel="0" collapsed="false">
      <c r="A23" s="77" t="s">
        <v>62</v>
      </c>
      <c r="B23" s="77" t="n">
        <v>43330</v>
      </c>
      <c r="C23" s="78"/>
      <c r="D23" s="79"/>
      <c r="E23" s="79"/>
      <c r="F23" s="81"/>
      <c r="G23" s="80"/>
      <c r="H23" s="82" t="n">
        <f aca="false">IF(C23="L",7.5,IF(C23="U",7.5,IF(C23="K",7.5,(E23-D23+(E23&lt;D23))*24)))</f>
        <v>0</v>
      </c>
      <c r="I23" s="83"/>
      <c r="J23" s="84" t="n">
        <f aca="false">(G23-F23)*24</f>
        <v>0</v>
      </c>
      <c r="K23" s="84" t="n">
        <f aca="false">IF(J23&gt;3,J23-3,0)</f>
        <v>0</v>
      </c>
      <c r="L23" s="84" t="n">
        <f aca="false">(MAX(0,MIN(Grundlagen!D$4+(Grundlagen!C$4&gt;Grundlagen!D$4),E23+(D23&gt;E23))-MAX(Grundlagen!C$4,D23))+MAX( ,(MIN(Grundlagen!D$4,E23+(D23&gt;E23))-D23)*(Grundlagen!C$4&gt;Grundlagen!D$4))+MAX( ,MIN(Grundlagen!D$4+(Grundlagen!D$4&gt;Grundlagen!D$4),E23+0)-$K$4)*(D23&gt;E23))*24</f>
        <v>0</v>
      </c>
      <c r="M23" s="84" t="n">
        <f aca="false">IF(A23="So",(E23-D23)*24,0)</f>
        <v>0</v>
      </c>
      <c r="N23" s="84"/>
      <c r="O23" s="85" t="n">
        <f aca="false">IF(D23&gt;0,IF(C23="L",0,IF(C23="U",0,IF(C23="F",0,IF(C23="S",0,IF(R23="Dienst 7118",0,Grundlagen!E$8*24))))))</f>
        <v>0</v>
      </c>
      <c r="P23" s="84" t="n">
        <f aca="false">IF(R23="Dienst 7118",1,IF(H23&gt;=8,0.75,0))</f>
        <v>0</v>
      </c>
      <c r="Q23" s="86"/>
      <c r="R23" s="87"/>
      <c r="S23" s="88"/>
      <c r="T23" s="88"/>
      <c r="U23" s="88"/>
      <c r="V23" s="88"/>
      <c r="W23" s="88"/>
      <c r="X23" s="89"/>
      <c r="Y23" s="90"/>
      <c r="Z23" s="88"/>
      <c r="AA23" s="90"/>
      <c r="AMI23" s="0"/>
      <c r="AMJ23" s="0"/>
    </row>
    <row r="24" s="91" customFormat="true" ht="24" hidden="false" customHeight="true" outlineLevel="0" collapsed="false">
      <c r="A24" s="77" t="s">
        <v>63</v>
      </c>
      <c r="B24" s="77" t="n">
        <v>43331</v>
      </c>
      <c r="C24" s="78"/>
      <c r="D24" s="79"/>
      <c r="E24" s="79"/>
      <c r="F24" s="81"/>
      <c r="G24" s="80"/>
      <c r="H24" s="82" t="n">
        <f aca="false">IF(C24="L",7.5,IF(C24="U",7.5,IF(C24="K",7.5,(E24-D24+(E24&lt;D24))*24)))</f>
        <v>0</v>
      </c>
      <c r="I24" s="83"/>
      <c r="J24" s="84" t="n">
        <f aca="false">(G24-F24)*24</f>
        <v>0</v>
      </c>
      <c r="K24" s="84" t="n">
        <f aca="false">IF(J24&gt;3,J24-3,0)</f>
        <v>0</v>
      </c>
      <c r="L24" s="84" t="n">
        <f aca="false">(MAX(0,MIN(Grundlagen!D$4+(Grundlagen!C$4&gt;Grundlagen!D$4),E24+(D24&gt;E24))-MAX(Grundlagen!C$4,D24))+MAX( ,(MIN(Grundlagen!D$4,E24+(D24&gt;E24))-D24)*(Grundlagen!C$4&gt;Grundlagen!D$4))+MAX( ,MIN(Grundlagen!D$4+(Grundlagen!D$4&gt;Grundlagen!D$4),E24+0)-$K$4)*(D24&gt;E24))*24</f>
        <v>0</v>
      </c>
      <c r="M24" s="84" t="n">
        <f aca="false">IF(A24="So",(E24-D24)*24,0)</f>
        <v>0</v>
      </c>
      <c r="N24" s="84"/>
      <c r="O24" s="85" t="n">
        <f aca="false">IF(D24&gt;0,IF(C24="L",0,IF(C24="U",0,IF(C24="F",0,IF(C24="S",0,IF(R24="Dienst 7118",0,Grundlagen!E$8*24))))))</f>
        <v>0</v>
      </c>
      <c r="P24" s="84" t="n">
        <f aca="false">IF(R24="Dienst 7118",1,IF(H24&gt;=8,0.75,0))</f>
        <v>0</v>
      </c>
      <c r="Q24" s="86"/>
      <c r="R24" s="87"/>
      <c r="S24" s="88"/>
      <c r="T24" s="88"/>
      <c r="U24" s="88"/>
      <c r="V24" s="88"/>
      <c r="W24" s="88"/>
      <c r="X24" s="89"/>
      <c r="Y24" s="90"/>
      <c r="Z24" s="88"/>
      <c r="AA24" s="90"/>
      <c r="AMI24" s="0"/>
      <c r="AMJ24" s="0"/>
    </row>
    <row r="25" s="91" customFormat="true" ht="24" hidden="false" customHeight="true" outlineLevel="0" collapsed="false">
      <c r="A25" s="77" t="s">
        <v>65</v>
      </c>
      <c r="B25" s="77" t="n">
        <v>43332</v>
      </c>
      <c r="C25" s="78"/>
      <c r="D25" s="79"/>
      <c r="E25" s="79"/>
      <c r="F25" s="81"/>
      <c r="G25" s="80"/>
      <c r="H25" s="82" t="n">
        <f aca="false">IF(C25="L",7.5,IF(C25="U",7.5,IF(C25="K",7.5,(E25-D25+(E25&lt;D25))*24)))</f>
        <v>0</v>
      </c>
      <c r="I25" s="83"/>
      <c r="J25" s="84" t="n">
        <f aca="false">(G25-F25)*24</f>
        <v>0</v>
      </c>
      <c r="K25" s="84" t="n">
        <f aca="false">IF(J25&gt;3,J25-3,0)</f>
        <v>0</v>
      </c>
      <c r="L25" s="84" t="n">
        <f aca="false">(MAX(0,MIN(Grundlagen!D$4+(Grundlagen!C$4&gt;Grundlagen!D$4),E25+(D25&gt;E25))-MAX(Grundlagen!C$4,D25))+MAX( ,(MIN(Grundlagen!D$4,E25+(D25&gt;E25))-D25)*(Grundlagen!C$4&gt;Grundlagen!D$4))+MAX( ,MIN(Grundlagen!D$4+(Grundlagen!D$4&gt;Grundlagen!D$4),E25+0)-$K$4)*(D25&gt;E25))*24</f>
        <v>0</v>
      </c>
      <c r="M25" s="84" t="n">
        <f aca="false">IF(A25="So",(E25-D25)*24,0)</f>
        <v>0</v>
      </c>
      <c r="N25" s="84"/>
      <c r="O25" s="85" t="n">
        <f aca="false">IF(D25&gt;0,IF(C25="L",0,IF(C25="U",0,IF(C25="F",0,IF(C25="S",0,IF(R25="Dienst 7118",0,Grundlagen!E$8*24))))))</f>
        <v>0</v>
      </c>
      <c r="P25" s="84" t="n">
        <f aca="false">IF(R25="Dienst 7118",1,IF(H25&gt;=8,0.75,0))</f>
        <v>0</v>
      </c>
      <c r="Q25" s="86"/>
      <c r="R25" s="87"/>
      <c r="S25" s="88"/>
      <c r="T25" s="88"/>
      <c r="U25" s="88"/>
      <c r="V25" s="88"/>
      <c r="W25" s="88"/>
      <c r="X25" s="89"/>
      <c r="Y25" s="90"/>
      <c r="Z25" s="88"/>
      <c r="AA25" s="90"/>
      <c r="AMI25" s="0"/>
      <c r="AMJ25" s="0"/>
    </row>
    <row r="26" s="91" customFormat="true" ht="24" hidden="false" customHeight="true" outlineLevel="0" collapsed="false">
      <c r="A26" s="77" t="s">
        <v>66</v>
      </c>
      <c r="B26" s="77" t="n">
        <v>43333</v>
      </c>
      <c r="C26" s="78"/>
      <c r="D26" s="79"/>
      <c r="E26" s="79"/>
      <c r="F26" s="81"/>
      <c r="G26" s="80"/>
      <c r="H26" s="82" t="n">
        <f aca="false">IF(C26="L",7.5,IF(C26="U",7.5,IF(C26="K",7.5,(E26-D26+(E26&lt;D26))*24)))</f>
        <v>0</v>
      </c>
      <c r="I26" s="83"/>
      <c r="J26" s="84" t="n">
        <f aca="false">(G26-F26)*24</f>
        <v>0</v>
      </c>
      <c r="K26" s="84" t="n">
        <f aca="false">IF(J26&gt;3,J26-3,0)</f>
        <v>0</v>
      </c>
      <c r="L26" s="84" t="n">
        <f aca="false">(MAX(0,MIN(Grundlagen!D$4+(Grundlagen!C$4&gt;Grundlagen!D$4),E26+(D26&gt;E26))-MAX(Grundlagen!C$4,D26))+MAX( ,(MIN(Grundlagen!D$4,E26+(D26&gt;E26))-D26)*(Grundlagen!C$4&gt;Grundlagen!D$4))+MAX( ,MIN(Grundlagen!D$4+(Grundlagen!D$4&gt;Grundlagen!D$4),E26+0)-$K$4)*(D26&gt;E26))*24</f>
        <v>0</v>
      </c>
      <c r="M26" s="84" t="n">
        <f aca="false">IF(A26="So",(E26-D26)*24,0)</f>
        <v>0</v>
      </c>
      <c r="N26" s="84"/>
      <c r="O26" s="85" t="n">
        <f aca="false">IF(D26&gt;0,IF(C26="L",0,IF(C26="U",0,IF(C26="F",0,IF(C26="S",0,IF(R26="Dienst 7118",0,Grundlagen!E$8*24))))))</f>
        <v>0</v>
      </c>
      <c r="P26" s="84" t="n">
        <f aca="false">IF(R26="Dienst 7118",1,IF(H26&gt;=8,0.75,0))</f>
        <v>0</v>
      </c>
      <c r="Q26" s="86"/>
      <c r="R26" s="87"/>
      <c r="S26" s="88"/>
      <c r="T26" s="88"/>
      <c r="U26" s="88"/>
      <c r="V26" s="88"/>
      <c r="W26" s="88"/>
      <c r="X26" s="89"/>
      <c r="Y26" s="90"/>
      <c r="Z26" s="88"/>
      <c r="AA26" s="90"/>
      <c r="AMI26" s="0"/>
      <c r="AMJ26" s="0"/>
    </row>
    <row r="27" s="91" customFormat="true" ht="24" hidden="false" customHeight="true" outlineLevel="0" collapsed="false">
      <c r="A27" s="77" t="s">
        <v>57</v>
      </c>
      <c r="B27" s="77" t="n">
        <v>43334</v>
      </c>
      <c r="C27" s="78"/>
      <c r="D27" s="79"/>
      <c r="E27" s="79"/>
      <c r="F27" s="81"/>
      <c r="G27" s="80"/>
      <c r="H27" s="82" t="n">
        <f aca="false">IF(C27="L",7.5,IF(C27="U",7.5,IF(C27="K",7.5,(E27-D27+(E27&lt;D27))*24)))</f>
        <v>0</v>
      </c>
      <c r="I27" s="83"/>
      <c r="J27" s="84" t="n">
        <f aca="false">(G27-F27)*24</f>
        <v>0</v>
      </c>
      <c r="K27" s="84" t="n">
        <f aca="false">IF(J27&gt;3,J27-3,0)</f>
        <v>0</v>
      </c>
      <c r="L27" s="84" t="n">
        <f aca="false">(MAX(0,MIN(Grundlagen!D$4+(Grundlagen!C$4&gt;Grundlagen!D$4),E27+(D27&gt;E27))-MAX(Grundlagen!C$4,D27))+MAX( ,(MIN(Grundlagen!D$4,E27+(D27&gt;E27))-D27)*(Grundlagen!C$4&gt;Grundlagen!D$4))+MAX( ,MIN(Grundlagen!D$4+(Grundlagen!D$4&gt;Grundlagen!D$4),E27+0)-$K$4)*(D27&gt;E27))*24</f>
        <v>0</v>
      </c>
      <c r="M27" s="84" t="n">
        <f aca="false">IF(A27="So",(E27-D27)*24,0)</f>
        <v>0</v>
      </c>
      <c r="N27" s="84"/>
      <c r="O27" s="85" t="n">
        <f aca="false">IF(D27&gt;0,IF(C27="L",0,IF(C27="U",0,IF(C27="F",0,IF(C27="S",0,IF(R27="Dienst 7118",0,Grundlagen!E$8*24))))))</f>
        <v>0</v>
      </c>
      <c r="P27" s="84" t="n">
        <f aca="false">IF(R27="Dienst 7118",1,IF(H27&gt;=8,0.75,0))</f>
        <v>0</v>
      </c>
      <c r="Q27" s="86"/>
      <c r="R27" s="87"/>
      <c r="S27" s="88"/>
      <c r="T27" s="88"/>
      <c r="U27" s="88"/>
      <c r="V27" s="88"/>
      <c r="W27" s="88"/>
      <c r="X27" s="89"/>
      <c r="Y27" s="90"/>
      <c r="Z27" s="88"/>
      <c r="AA27" s="90"/>
      <c r="AMI27" s="0"/>
      <c r="AMJ27" s="0"/>
    </row>
    <row r="28" s="91" customFormat="true" ht="24" hidden="false" customHeight="true" outlineLevel="0" collapsed="false">
      <c r="A28" s="77" t="s">
        <v>59</v>
      </c>
      <c r="B28" s="77" t="n">
        <v>43335</v>
      </c>
      <c r="C28" s="78"/>
      <c r="D28" s="79"/>
      <c r="E28" s="79"/>
      <c r="F28" s="81"/>
      <c r="G28" s="80"/>
      <c r="H28" s="82" t="n">
        <f aca="false">IF(C28="L",7.5,IF(C28="U",7.5,IF(C28="K",7.5,(E28-D28+(E28&lt;D28))*24)))</f>
        <v>0</v>
      </c>
      <c r="I28" s="83"/>
      <c r="J28" s="84" t="n">
        <f aca="false">(G28-F28)*24</f>
        <v>0</v>
      </c>
      <c r="K28" s="84" t="n">
        <f aca="false">IF(J28&gt;3,J28-3,0)</f>
        <v>0</v>
      </c>
      <c r="L28" s="84" t="n">
        <f aca="false">(MAX(0,MIN(Grundlagen!D$4+(Grundlagen!C$4&gt;Grundlagen!D$4),E28+(D28&gt;E28))-MAX(Grundlagen!C$4,D28))+MAX( ,(MIN(Grundlagen!D$4,E28+(D28&gt;E28))-D28)*(Grundlagen!C$4&gt;Grundlagen!D$4))+MAX( ,MIN(Grundlagen!D$4+(Grundlagen!D$4&gt;Grundlagen!D$4),E28+0)-$K$4)*(D28&gt;E28))*24</f>
        <v>0</v>
      </c>
      <c r="M28" s="84" t="n">
        <f aca="false">IF(A28="So",(E28-D28)*24,0)</f>
        <v>0</v>
      </c>
      <c r="N28" s="84"/>
      <c r="O28" s="85" t="n">
        <f aca="false">IF(D28&gt;0,IF(C28="L",0,IF(C28="U",0,IF(C28="F",0,IF(C28="S",0,IF(R28="Dienst 7118",0,Grundlagen!E$8*24))))))</f>
        <v>0</v>
      </c>
      <c r="P28" s="84" t="n">
        <f aca="false">IF(R28="Dienst 7118",1,IF(H28&gt;=8,0.75,0))</f>
        <v>0</v>
      </c>
      <c r="Q28" s="86"/>
      <c r="R28" s="87"/>
      <c r="S28" s="88"/>
      <c r="T28" s="88"/>
      <c r="U28" s="88"/>
      <c r="V28" s="88"/>
      <c r="W28" s="88"/>
      <c r="X28" s="89"/>
      <c r="Y28" s="90"/>
      <c r="Z28" s="88"/>
      <c r="AA28" s="90"/>
      <c r="AMI28" s="0"/>
      <c r="AMJ28" s="0"/>
    </row>
    <row r="29" s="91" customFormat="true" ht="24" hidden="false" customHeight="true" outlineLevel="0" collapsed="false">
      <c r="A29" s="77" t="s">
        <v>60</v>
      </c>
      <c r="B29" s="77" t="n">
        <v>43336</v>
      </c>
      <c r="C29" s="78"/>
      <c r="D29" s="79"/>
      <c r="E29" s="79"/>
      <c r="F29" s="81"/>
      <c r="G29" s="80"/>
      <c r="H29" s="82" t="n">
        <f aca="false">IF(C29="L",7.5,IF(C29="U",7.5,IF(C29="K",7.5,(E29-D29+(E29&lt;D29))*24)))</f>
        <v>0</v>
      </c>
      <c r="I29" s="83"/>
      <c r="J29" s="84" t="n">
        <f aca="false">(G29-F29)*24</f>
        <v>0</v>
      </c>
      <c r="K29" s="84" t="n">
        <f aca="false">IF(J29&gt;3,J29-3,0)</f>
        <v>0</v>
      </c>
      <c r="L29" s="84" t="n">
        <f aca="false">(MAX(0,MIN(Grundlagen!D$4+(Grundlagen!C$4&gt;Grundlagen!D$4),E29+(D29&gt;E29))-MAX(Grundlagen!C$4,D29))+MAX( ,(MIN(Grundlagen!D$4,E29+(D29&gt;E29))-D29)*(Grundlagen!C$4&gt;Grundlagen!D$4))+MAX( ,MIN(Grundlagen!D$4+(Grundlagen!D$4&gt;Grundlagen!D$4),E29+0)-$K$4)*(D29&gt;E29))*24</f>
        <v>0</v>
      </c>
      <c r="M29" s="84" t="n">
        <f aca="false">IF(A29="So",(E29-D29)*24,0)</f>
        <v>0</v>
      </c>
      <c r="N29" s="84"/>
      <c r="O29" s="85" t="n">
        <f aca="false">IF(D29&gt;0,IF(C29="L",0,IF(C29="U",0,IF(C29="F",0,IF(C29="S",0,IF(R29="Dienst 7118",0,Grundlagen!E$8*24))))))</f>
        <v>0</v>
      </c>
      <c r="P29" s="84" t="n">
        <f aca="false">IF(R29="Dienst 7118",1,IF(H29&gt;=8,0.75,0))</f>
        <v>0</v>
      </c>
      <c r="Q29" s="86"/>
      <c r="R29" s="87"/>
      <c r="S29" s="88"/>
      <c r="T29" s="88"/>
      <c r="U29" s="88"/>
      <c r="V29" s="88"/>
      <c r="W29" s="88"/>
      <c r="X29" s="89"/>
      <c r="Y29" s="90"/>
      <c r="Z29" s="88"/>
      <c r="AA29" s="90"/>
      <c r="AMI29" s="0"/>
      <c r="AMJ29" s="0"/>
    </row>
    <row r="30" s="91" customFormat="true" ht="24" hidden="false" customHeight="true" outlineLevel="0" collapsed="false">
      <c r="A30" s="77" t="s">
        <v>62</v>
      </c>
      <c r="B30" s="77" t="n">
        <v>43337</v>
      </c>
      <c r="C30" s="78"/>
      <c r="D30" s="79"/>
      <c r="E30" s="79"/>
      <c r="F30" s="81"/>
      <c r="G30" s="80"/>
      <c r="H30" s="82" t="n">
        <f aca="false">IF(C30="L",7.5,IF(C30="U",7.5,IF(C30="K",7.5,(E30-D30+(E30&lt;D30))*24)))</f>
        <v>0</v>
      </c>
      <c r="I30" s="83"/>
      <c r="J30" s="84" t="n">
        <f aca="false">(G30-F30)*24</f>
        <v>0</v>
      </c>
      <c r="K30" s="84" t="n">
        <f aca="false">IF(J30&gt;3,J30-3,0)</f>
        <v>0</v>
      </c>
      <c r="L30" s="84" t="n">
        <f aca="false">(MAX(0,MIN(Grundlagen!D$4+(Grundlagen!C$4&gt;Grundlagen!D$4),E30+(D30&gt;E30))-MAX(Grundlagen!C$4,D30))+MAX( ,(MIN(Grundlagen!D$4,E30+(D30&gt;E30))-D30)*(Grundlagen!C$4&gt;Grundlagen!D$4))+MAX( ,MIN(Grundlagen!D$4+(Grundlagen!D$4&gt;Grundlagen!D$4),E30+0)-$K$4)*(D30&gt;E30))*24</f>
        <v>0</v>
      </c>
      <c r="M30" s="84" t="n">
        <f aca="false">IF(A30="So",(E30-D30)*24,0)</f>
        <v>0</v>
      </c>
      <c r="N30" s="84"/>
      <c r="O30" s="85" t="n">
        <f aca="false">IF(D30&gt;0,IF(C30="L",0,IF(C30="U",0,IF(C30="F",0,IF(C30="S",0,IF(R30="Dienst 7118",0,Grundlagen!E$8*24))))))</f>
        <v>0</v>
      </c>
      <c r="P30" s="84" t="n">
        <f aca="false">IF(R30="Dienst 7118",1,IF(H30&gt;=8,0.75,0))</f>
        <v>0</v>
      </c>
      <c r="Q30" s="86"/>
      <c r="R30" s="87"/>
      <c r="S30" s="88"/>
      <c r="T30" s="88"/>
      <c r="U30" s="88"/>
      <c r="V30" s="88"/>
      <c r="W30" s="88"/>
      <c r="X30" s="89"/>
      <c r="Y30" s="90"/>
      <c r="Z30" s="88"/>
      <c r="AA30" s="90"/>
      <c r="AMI30" s="0"/>
      <c r="AMJ30" s="0"/>
    </row>
    <row r="31" s="91" customFormat="true" ht="24" hidden="false" customHeight="true" outlineLevel="0" collapsed="false">
      <c r="A31" s="77" t="s">
        <v>63</v>
      </c>
      <c r="B31" s="77" t="n">
        <v>43338</v>
      </c>
      <c r="C31" s="78"/>
      <c r="D31" s="79"/>
      <c r="E31" s="79"/>
      <c r="F31" s="81"/>
      <c r="G31" s="80"/>
      <c r="H31" s="82" t="n">
        <f aca="false">IF(C31="L",7.5,IF(C31="U",7.5,IF(C31="K",7.5,(E31-D31+(E31&lt;D31))*24)))</f>
        <v>0</v>
      </c>
      <c r="I31" s="83"/>
      <c r="J31" s="84" t="n">
        <f aca="false">(G31-F31)*24</f>
        <v>0</v>
      </c>
      <c r="K31" s="84" t="n">
        <f aca="false">IF(J31&gt;3,J31-3,0)</f>
        <v>0</v>
      </c>
      <c r="L31" s="84" t="n">
        <f aca="false">(MAX(0,MIN(Grundlagen!D$4+(Grundlagen!C$4&gt;Grundlagen!D$4),E31+(D31&gt;E31))-MAX(Grundlagen!C$4,D31))+MAX( ,(MIN(Grundlagen!D$4,E31+(D31&gt;E31))-D31)*(Grundlagen!C$4&gt;Grundlagen!D$4))+MAX( ,MIN(Grundlagen!D$4+(Grundlagen!D$4&gt;Grundlagen!D$4),E31+0)-$K$4)*(D31&gt;E31))*24</f>
        <v>0</v>
      </c>
      <c r="M31" s="84" t="n">
        <f aca="false">IF(A31="So",(E31-D31)*24,0)</f>
        <v>0</v>
      </c>
      <c r="N31" s="84"/>
      <c r="O31" s="85" t="n">
        <f aca="false">IF(D31&gt;0,IF(C31="L",0,IF(C31="U",0,IF(C31="F",0,IF(C31="S",0,IF(R31="Dienst 7118",0,Grundlagen!E$8*24))))))</f>
        <v>0</v>
      </c>
      <c r="P31" s="84" t="n">
        <f aca="false">IF(R31="Dienst 7118",1,IF(H31&gt;=8,0.75,0))</f>
        <v>0</v>
      </c>
      <c r="Q31" s="86"/>
      <c r="R31" s="87"/>
      <c r="S31" s="88"/>
      <c r="T31" s="88"/>
      <c r="U31" s="88"/>
      <c r="V31" s="88"/>
      <c r="W31" s="88"/>
      <c r="X31" s="89"/>
      <c r="Y31" s="90"/>
      <c r="Z31" s="88"/>
      <c r="AA31" s="90"/>
      <c r="AMI31" s="0"/>
      <c r="AMJ31" s="0"/>
    </row>
    <row r="32" s="91" customFormat="true" ht="24" hidden="false" customHeight="true" outlineLevel="0" collapsed="false">
      <c r="A32" s="77" t="s">
        <v>65</v>
      </c>
      <c r="B32" s="77" t="n">
        <v>43339</v>
      </c>
      <c r="C32" s="78"/>
      <c r="D32" s="79"/>
      <c r="E32" s="79"/>
      <c r="F32" s="81"/>
      <c r="G32" s="80"/>
      <c r="H32" s="82" t="n">
        <f aca="false">IF(C32="L",7.5,IF(C32="U",7.5,IF(C32="K",7.5,(E32-D32+(E32&lt;D32))*24)))</f>
        <v>0</v>
      </c>
      <c r="I32" s="83"/>
      <c r="J32" s="84" t="n">
        <f aca="false">(G32-F32)*24</f>
        <v>0</v>
      </c>
      <c r="K32" s="84" t="n">
        <f aca="false">IF(J32&gt;3,J32-3,0)</f>
        <v>0</v>
      </c>
      <c r="L32" s="84" t="n">
        <f aca="false">(MAX(0,MIN(Grundlagen!D$4+(Grundlagen!C$4&gt;Grundlagen!D$4),E32+(D32&gt;E32))-MAX(Grundlagen!C$4,D32))+MAX( ,(MIN(Grundlagen!D$4,E32+(D32&gt;E32))-D32)*(Grundlagen!C$4&gt;Grundlagen!D$4))+MAX( ,MIN(Grundlagen!D$4+(Grundlagen!D$4&gt;Grundlagen!D$4),E32+0)-$K$4)*(D32&gt;E32))*24</f>
        <v>0</v>
      </c>
      <c r="M32" s="84" t="n">
        <f aca="false">IF(A32="So",(E32-D32)*24,0)</f>
        <v>0</v>
      </c>
      <c r="N32" s="84"/>
      <c r="O32" s="85" t="n">
        <f aca="false">IF(D32&gt;0,IF(C32="L",0,IF(C32="U",0,IF(C32="F",0,IF(C32="S",0,IF(R32="Dienst 7118",0,Grundlagen!E$8*24))))))</f>
        <v>0</v>
      </c>
      <c r="P32" s="84" t="n">
        <f aca="false">IF(R32="Dienst 7118",1,IF(H32&gt;=8,0.75,0))</f>
        <v>0</v>
      </c>
      <c r="Q32" s="86"/>
      <c r="R32" s="87"/>
      <c r="S32" s="88"/>
      <c r="T32" s="88"/>
      <c r="U32" s="88"/>
      <c r="V32" s="88"/>
      <c r="W32" s="88"/>
      <c r="X32" s="89"/>
      <c r="Y32" s="90"/>
      <c r="Z32" s="88"/>
      <c r="AA32" s="90"/>
      <c r="AMI32" s="0"/>
      <c r="AMJ32" s="0"/>
    </row>
    <row r="33" s="91" customFormat="true" ht="24" hidden="false" customHeight="true" outlineLevel="0" collapsed="false">
      <c r="A33" s="77" t="s">
        <v>66</v>
      </c>
      <c r="B33" s="77" t="n">
        <v>43340</v>
      </c>
      <c r="C33" s="78"/>
      <c r="D33" s="79"/>
      <c r="E33" s="79"/>
      <c r="F33" s="81"/>
      <c r="G33" s="80"/>
      <c r="H33" s="82" t="n">
        <f aca="false">IF(C33="L",7.5,IF(C33="U",7.5,IF(C33="K",7.5,(E33-D33+(E33&lt;D33))*24)))</f>
        <v>0</v>
      </c>
      <c r="I33" s="83"/>
      <c r="J33" s="84" t="n">
        <f aca="false">(G33-F33)*24</f>
        <v>0</v>
      </c>
      <c r="K33" s="84" t="n">
        <f aca="false">IF(J33&gt;3,J33-3,0)</f>
        <v>0</v>
      </c>
      <c r="L33" s="84" t="n">
        <f aca="false">(MAX(0,MIN(Grundlagen!D$4+(Grundlagen!C$4&gt;Grundlagen!D$4),E33+(D33&gt;E33))-MAX(Grundlagen!C$4,D33))+MAX( ,(MIN(Grundlagen!D$4,E33+(D33&gt;E33))-D33)*(Grundlagen!C$4&gt;Grundlagen!D$4))+MAX( ,MIN(Grundlagen!D$4+(Grundlagen!D$4&gt;Grundlagen!D$4),E33+0)-$K$4)*(D33&gt;E33))*24</f>
        <v>0</v>
      </c>
      <c r="M33" s="84" t="n">
        <f aca="false">IF(A33="So",(E33-D33)*24,0)</f>
        <v>0</v>
      </c>
      <c r="N33" s="84"/>
      <c r="O33" s="85" t="n">
        <f aca="false">IF(D33&gt;0,IF(C33="L",0,IF(C33="U",0,IF(C33="F",0,IF(C33="S",0,IF(R33="Dienst 7118",0,Grundlagen!E$8*24))))))</f>
        <v>0</v>
      </c>
      <c r="P33" s="84" t="n">
        <f aca="false">IF(R33="Dienst 7118",1,IF(H33&gt;=8,0.75,0))</f>
        <v>0</v>
      </c>
      <c r="Q33" s="86"/>
      <c r="R33" s="87"/>
      <c r="S33" s="88"/>
      <c r="T33" s="88"/>
      <c r="U33" s="88"/>
      <c r="V33" s="88"/>
      <c r="W33" s="88"/>
      <c r="X33" s="89"/>
      <c r="Y33" s="90"/>
      <c r="Z33" s="88"/>
      <c r="AA33" s="90"/>
      <c r="AMI33" s="0"/>
      <c r="AMJ33" s="0"/>
    </row>
    <row r="34" s="91" customFormat="true" ht="24" hidden="false" customHeight="true" outlineLevel="0" collapsed="false">
      <c r="A34" s="77" t="s">
        <v>57</v>
      </c>
      <c r="B34" s="77" t="n">
        <v>43341</v>
      </c>
      <c r="C34" s="78"/>
      <c r="D34" s="79"/>
      <c r="E34" s="79"/>
      <c r="F34" s="81"/>
      <c r="G34" s="80"/>
      <c r="H34" s="82" t="n">
        <f aca="false">IF(C34="L",7.5,IF(C34="U",7.5,IF(C34="K",7.5,(E34-D34+(E34&lt;D34))*24)))</f>
        <v>0</v>
      </c>
      <c r="I34" s="83"/>
      <c r="J34" s="84" t="n">
        <f aca="false">(G34-F34)*24</f>
        <v>0</v>
      </c>
      <c r="K34" s="84" t="n">
        <f aca="false">IF(J34&gt;3,J34-3,0)</f>
        <v>0</v>
      </c>
      <c r="L34" s="84" t="n">
        <f aca="false">(MAX(0,MIN(Grundlagen!D$4+(Grundlagen!C$4&gt;Grundlagen!D$4),E34+(D34&gt;E34))-MAX(Grundlagen!C$4,D34))+MAX( ,(MIN(Grundlagen!D$4,E34+(D34&gt;E34))-D34)*(Grundlagen!C$4&gt;Grundlagen!D$4))+MAX( ,MIN(Grundlagen!D$4+(Grundlagen!D$4&gt;Grundlagen!D$4),E34+0)-$K$4)*(D34&gt;E34))*24</f>
        <v>0</v>
      </c>
      <c r="M34" s="84" t="n">
        <f aca="false">IF(A34="So",(E34-D34)*24,0)</f>
        <v>0</v>
      </c>
      <c r="N34" s="84"/>
      <c r="O34" s="85" t="n">
        <f aca="false">IF(D34&gt;0,IF(C34="L",0,IF(C34="U",0,IF(C34="F",0,IF(C34="S",0,IF(R34="Dienst 7118",0,Grundlagen!E$8*24))))))</f>
        <v>0</v>
      </c>
      <c r="P34" s="84" t="n">
        <f aca="false">IF(R34="Dienst 7118",1,IF(H34&gt;=8,0.75,0))</f>
        <v>0</v>
      </c>
      <c r="Q34" s="86"/>
      <c r="R34" s="87"/>
      <c r="S34" s="88"/>
      <c r="T34" s="88"/>
      <c r="U34" s="88"/>
      <c r="V34" s="88"/>
      <c r="W34" s="88"/>
      <c r="X34" s="89"/>
      <c r="Y34" s="90"/>
      <c r="Z34" s="88"/>
      <c r="AA34" s="90"/>
      <c r="AMI34" s="0"/>
      <c r="AMJ34" s="0"/>
    </row>
    <row r="35" s="91" customFormat="true" ht="24" hidden="false" customHeight="true" outlineLevel="0" collapsed="false">
      <c r="A35" s="77" t="s">
        <v>59</v>
      </c>
      <c r="B35" s="77" t="n">
        <v>43342</v>
      </c>
      <c r="C35" s="78"/>
      <c r="D35" s="79"/>
      <c r="E35" s="79"/>
      <c r="F35" s="81"/>
      <c r="G35" s="80"/>
      <c r="H35" s="82" t="n">
        <f aca="false">IF(C35="L",7.5,IF(C35="U",7.5,IF(C35="K",7.5,(E35-D35+(E35&lt;D35))*24)))</f>
        <v>0</v>
      </c>
      <c r="I35" s="83"/>
      <c r="J35" s="84" t="n">
        <f aca="false">(G35-F35)*24</f>
        <v>0</v>
      </c>
      <c r="K35" s="84" t="n">
        <f aca="false">IF(J35&gt;3,J35-3,0)</f>
        <v>0</v>
      </c>
      <c r="L35" s="84" t="n">
        <f aca="false">(MAX(0,MIN(Grundlagen!D$4+(Grundlagen!C$4&gt;Grundlagen!D$4),E35+(D35&gt;E35))-MAX(Grundlagen!C$4,D35))+MAX( ,(MIN(Grundlagen!D$4,E35+(D35&gt;E35))-D35)*(Grundlagen!C$4&gt;Grundlagen!D$4))+MAX( ,MIN(Grundlagen!D$4+(Grundlagen!D$4&gt;Grundlagen!D$4),E35+0)-$K$4)*(D35&gt;E35))*24</f>
        <v>0</v>
      </c>
      <c r="M35" s="84" t="n">
        <f aca="false">IF(A35="So",(E35-D35)*24,0)</f>
        <v>0</v>
      </c>
      <c r="N35" s="84"/>
      <c r="O35" s="85" t="n">
        <f aca="false">IF(D35&gt;0,IF(C35="L",0,IF(C35="U",0,IF(C35="F",0,IF(C35="S",0,IF(R35="Dienst 7118",0,Grundlagen!E$8*24))))))</f>
        <v>0</v>
      </c>
      <c r="P35" s="84" t="n">
        <f aca="false">IF(R35="Dienst 7118",1,IF(H35&gt;=8,0.75,0))</f>
        <v>0</v>
      </c>
      <c r="Q35" s="86"/>
      <c r="R35" s="87"/>
      <c r="S35" s="88"/>
      <c r="T35" s="88"/>
      <c r="U35" s="88"/>
      <c r="V35" s="88"/>
      <c r="W35" s="88"/>
      <c r="X35" s="89"/>
      <c r="Y35" s="90"/>
      <c r="Z35" s="88"/>
      <c r="AA35" s="90"/>
      <c r="AMI35" s="0"/>
      <c r="AMJ35" s="0"/>
    </row>
    <row r="36" s="91" customFormat="true" ht="24" hidden="false" customHeight="true" outlineLevel="0" collapsed="false">
      <c r="A36" s="77" t="s">
        <v>60</v>
      </c>
      <c r="B36" s="77" t="n">
        <v>43343</v>
      </c>
      <c r="C36" s="78"/>
      <c r="D36" s="79"/>
      <c r="E36" s="79"/>
      <c r="F36" s="81"/>
      <c r="G36" s="80"/>
      <c r="H36" s="82" t="n">
        <f aca="false">IF(C36="L",7.5,IF(C36="U",7.5,IF(C36="K",7.5,(E36-D36+(E36&lt;D36))*24)))</f>
        <v>0</v>
      </c>
      <c r="I36" s="83"/>
      <c r="J36" s="84" t="n">
        <f aca="false">(G36-F36)*24</f>
        <v>0</v>
      </c>
      <c r="K36" s="84" t="n">
        <f aca="false">IF(J36&gt;3,J36-3,0)</f>
        <v>0</v>
      </c>
      <c r="L36" s="84" t="n">
        <f aca="false">(MAX(0,MIN(Grundlagen!D$4+(Grundlagen!C$4&gt;Grundlagen!D$4),E36+(D36&gt;E36))-MAX(Grundlagen!C$4,D36))+MAX( ,(MIN(Grundlagen!D$4,E36+(D36&gt;E36))-D36)*(Grundlagen!C$4&gt;Grundlagen!D$4))+MAX( ,MIN(Grundlagen!D$4+(Grundlagen!D$4&gt;Grundlagen!D$4),E36+0)-$K$4)*(D36&gt;E36))*24</f>
        <v>0</v>
      </c>
      <c r="M36" s="84" t="n">
        <f aca="false">IF(A36="So",(E36-D36)*24,0)</f>
        <v>0</v>
      </c>
      <c r="N36" s="84"/>
      <c r="O36" s="85" t="n">
        <f aca="false">IF(D36&gt;0,IF(C36="L",0,IF(C36="U",0,IF(C36="F",0,IF(C36="S",0,IF(R36="Dienst 7118",0,Grundlagen!E$8*24))))))</f>
        <v>0</v>
      </c>
      <c r="P36" s="84" t="n">
        <f aca="false">IF(R36="Dienst 7118",1,IF(H36&gt;=8,0.75,0))</f>
        <v>0</v>
      </c>
      <c r="Q36" s="86"/>
      <c r="R36" s="87"/>
      <c r="S36" s="88"/>
      <c r="T36" s="88"/>
      <c r="U36" s="88"/>
      <c r="V36" s="88"/>
      <c r="W36" s="88"/>
      <c r="X36" s="89"/>
      <c r="Y36" s="90"/>
      <c r="Z36" s="88"/>
      <c r="AA36" s="90"/>
      <c r="AMI36" s="0"/>
      <c r="AMJ36" s="0"/>
    </row>
    <row r="37" s="91" customFormat="true" ht="24" hidden="false" customHeight="true" outlineLevel="0" collapsed="false">
      <c r="A37" s="77"/>
      <c r="B37" s="77"/>
      <c r="C37" s="78"/>
      <c r="D37" s="81"/>
      <c r="E37" s="80"/>
      <c r="F37" s="81"/>
      <c r="G37" s="80"/>
      <c r="H37" s="97" t="n">
        <f aca="false">IF(E37&lt;D37,(E37+1)-D37,E37-D37)*24</f>
        <v>0</v>
      </c>
      <c r="I37" s="83"/>
      <c r="J37" s="84" t="n">
        <f aca="false">(G37-F37)*24</f>
        <v>0</v>
      </c>
      <c r="K37" s="84" t="n">
        <f aca="false">IF(J37&gt;3,J37-3,0)</f>
        <v>0</v>
      </c>
      <c r="L37" s="84" t="n">
        <f aca="false">(MAX(0,MIN(Grundlagen!D$4+(Grundlagen!C$4&gt;Grundlagen!D$4),E37+(D37&gt;E37))-MAX(Grundlagen!C$4,D37))+MAX( ,(MIN(Grundlagen!D$4,E37+(D37&gt;E37))-D37)*(Grundlagen!C$4&gt;Grundlagen!D$4))+MAX( ,MIN(Grundlagen!D$4+(Grundlagen!D$4&gt;Grundlagen!D$4),E37+0)-$K$4)*(D37&gt;E37))*24</f>
        <v>0</v>
      </c>
      <c r="M37" s="84" t="n">
        <f aca="false">IF(A37="So",(E37-D37)*24,0)</f>
        <v>0</v>
      </c>
      <c r="N37" s="84"/>
      <c r="O37" s="85" t="n">
        <f aca="false">IF(D37&gt;0,Grundlagen!E$8,0)*24</f>
        <v>0</v>
      </c>
      <c r="P37" s="84" t="n">
        <f aca="false">IF(H37&gt;=8,0.75,0)</f>
        <v>0</v>
      </c>
      <c r="Q37" s="86"/>
      <c r="R37" s="87"/>
      <c r="S37" s="88"/>
      <c r="T37" s="88"/>
      <c r="U37" s="88"/>
      <c r="V37" s="88"/>
      <c r="W37" s="88"/>
      <c r="X37" s="89"/>
      <c r="Y37" s="90"/>
      <c r="Z37" s="88"/>
      <c r="AA37" s="90"/>
      <c r="AMI37" s="0"/>
      <c r="AMJ37" s="0"/>
    </row>
    <row r="38" s="91" customFormat="true" ht="24" hidden="false" customHeight="true" outlineLevel="0" collapsed="false">
      <c r="A38" s="98"/>
      <c r="B38" s="98"/>
      <c r="C38" s="99"/>
      <c r="D38" s="100"/>
      <c r="E38" s="101"/>
      <c r="F38" s="100"/>
      <c r="G38" s="101"/>
      <c r="H38" s="102" t="n">
        <f aca="false">SUM(H6:H37)+O38-P38</f>
        <v>104.733333333333</v>
      </c>
      <c r="I38" s="103"/>
      <c r="J38" s="104" t="n">
        <f aca="false">SUM(J6:J37)</f>
        <v>0</v>
      </c>
      <c r="K38" s="104" t="n">
        <f aca="false">SUM(K6:K37)</f>
        <v>0</v>
      </c>
      <c r="L38" s="105" t="n">
        <f aca="false">SUM(L6:L37)</f>
        <v>45.7333333333333</v>
      </c>
      <c r="M38" s="104" t="n">
        <f aca="false">SUM(M6:M37)</f>
        <v>0</v>
      </c>
      <c r="N38" s="104" t="n">
        <f aca="false">SUM(N6:N37)</f>
        <v>0</v>
      </c>
      <c r="O38" s="104" t="n">
        <f aca="false">SUM(O6:O37)</f>
        <v>1.5</v>
      </c>
      <c r="P38" s="105" t="n">
        <f aca="false">SUM(P6:P37)</f>
        <v>6.25</v>
      </c>
      <c r="Q38" s="103"/>
      <c r="R38" s="106"/>
      <c r="S38" s="107"/>
      <c r="T38" s="107"/>
      <c r="U38" s="107"/>
      <c r="V38" s="107"/>
      <c r="W38" s="107"/>
      <c r="X38" s="108"/>
      <c r="Y38" s="109"/>
      <c r="Z38" s="107"/>
      <c r="AA38" s="109"/>
      <c r="AMI38" s="0"/>
      <c r="AMJ38" s="0"/>
    </row>
    <row r="39" s="119" customFormat="true" ht="32.5" hidden="false" customHeight="true" outlineLevel="0" collapsed="false">
      <c r="A39" s="110" t="s">
        <v>69</v>
      </c>
      <c r="B39" s="111"/>
      <c r="C39" s="112" t="s">
        <v>70</v>
      </c>
      <c r="D39" s="113"/>
      <c r="E39" s="113" t="s">
        <v>71</v>
      </c>
      <c r="F39" s="113"/>
      <c r="G39" s="113" t="s">
        <v>72</v>
      </c>
      <c r="H39" s="0"/>
      <c r="I39" s="113" t="s">
        <v>73</v>
      </c>
      <c r="J39" s="0"/>
      <c r="K39" s="0"/>
      <c r="L39" s="0"/>
      <c r="M39" s="0"/>
      <c r="N39" s="0"/>
      <c r="O39" s="0"/>
      <c r="P39" s="0"/>
      <c r="Q39" s="0"/>
      <c r="R39" s="114"/>
      <c r="S39" s="37"/>
      <c r="T39" s="37"/>
      <c r="U39" s="37"/>
      <c r="V39" s="37"/>
      <c r="W39" s="37"/>
      <c r="X39" s="115"/>
      <c r="Y39" s="116" t="n">
        <f aca="false">SUM(Y6:Y38)</f>
        <v>0</v>
      </c>
      <c r="Z39" s="117"/>
      <c r="AA39" s="116" t="n">
        <f aca="false">SUM(AA6:AA38)</f>
        <v>96</v>
      </c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  <c r="BB39" s="118"/>
      <c r="BC39" s="118"/>
      <c r="BD39" s="118"/>
      <c r="BE39" s="118"/>
      <c r="BF39" s="118"/>
      <c r="BG39" s="118"/>
      <c r="BH39" s="118"/>
      <c r="BI39" s="118"/>
      <c r="BJ39" s="118"/>
      <c r="BK39" s="118"/>
      <c r="BL39" s="118"/>
      <c r="BM39" s="118"/>
      <c r="BN39" s="118"/>
      <c r="BO39" s="118"/>
      <c r="BP39" s="118"/>
      <c r="BQ39" s="118"/>
      <c r="BR39" s="118"/>
      <c r="BS39" s="118"/>
      <c r="BT39" s="118"/>
      <c r="BU39" s="118"/>
      <c r="BV39" s="118"/>
      <c r="BW39" s="118"/>
      <c r="BX39" s="118"/>
      <c r="BY39" s="118"/>
      <c r="BZ39" s="118"/>
      <c r="CA39" s="118"/>
      <c r="CB39" s="118"/>
      <c r="CC39" s="118"/>
      <c r="CD39" s="118"/>
      <c r="CE39" s="118"/>
      <c r="CF39" s="118"/>
      <c r="CG39" s="118"/>
      <c r="CH39" s="118"/>
      <c r="CI39" s="118"/>
      <c r="CJ39" s="118"/>
      <c r="CK39" s="118"/>
      <c r="CL39" s="118"/>
      <c r="CM39" s="118"/>
      <c r="CN39" s="118"/>
      <c r="CO39" s="118"/>
      <c r="CP39" s="118"/>
      <c r="CQ39" s="118"/>
      <c r="CR39" s="118"/>
      <c r="CS39" s="118"/>
      <c r="CT39" s="118"/>
      <c r="CU39" s="118"/>
      <c r="CV39" s="118"/>
      <c r="CW39" s="118"/>
      <c r="CX39" s="118"/>
      <c r="CY39" s="118"/>
      <c r="CZ39" s="118"/>
      <c r="DA39" s="118"/>
      <c r="DB39" s="118"/>
      <c r="DC39" s="118"/>
      <c r="DD39" s="118"/>
      <c r="DE39" s="118"/>
      <c r="DF39" s="118"/>
      <c r="DG39" s="118"/>
      <c r="DH39" s="118"/>
      <c r="DI39" s="118"/>
      <c r="DJ39" s="118"/>
      <c r="DK39" s="118"/>
      <c r="DL39" s="118"/>
      <c r="DM39" s="118"/>
      <c r="DN39" s="118"/>
      <c r="DO39" s="118"/>
      <c r="DP39" s="118"/>
      <c r="DQ39" s="118"/>
      <c r="DR39" s="118"/>
      <c r="DS39" s="118"/>
      <c r="DT39" s="118"/>
      <c r="DU39" s="118"/>
      <c r="DV39" s="118"/>
      <c r="DW39" s="118"/>
      <c r="DX39" s="118"/>
      <c r="DY39" s="118"/>
      <c r="DZ39" s="118"/>
      <c r="EA39" s="118"/>
      <c r="EB39" s="118"/>
      <c r="EC39" s="118"/>
      <c r="ED39" s="118"/>
      <c r="EE39" s="118"/>
      <c r="EF39" s="118"/>
      <c r="EG39" s="118"/>
      <c r="EH39" s="118"/>
      <c r="EI39" s="118"/>
      <c r="EJ39" s="118"/>
      <c r="EK39" s="118"/>
      <c r="EL39" s="118"/>
      <c r="EM39" s="118"/>
      <c r="EN39" s="118"/>
      <c r="EO39" s="118"/>
      <c r="EP39" s="118"/>
      <c r="EQ39" s="118"/>
      <c r="ER39" s="118"/>
      <c r="ES39" s="118"/>
      <c r="ET39" s="118"/>
      <c r="EU39" s="118"/>
      <c r="EV39" s="118"/>
      <c r="EW39" s="118"/>
      <c r="EX39" s="118"/>
      <c r="EY39" s="118"/>
      <c r="EZ39" s="118"/>
      <c r="FA39" s="118"/>
      <c r="FB39" s="118"/>
      <c r="FC39" s="118"/>
      <c r="FD39" s="118"/>
      <c r="FE39" s="118"/>
      <c r="FF39" s="118"/>
      <c r="FG39" s="118"/>
      <c r="FH39" s="118"/>
      <c r="FI39" s="118"/>
      <c r="FJ39" s="118"/>
      <c r="FK39" s="118"/>
      <c r="FL39" s="118"/>
      <c r="FM39" s="118"/>
      <c r="FN39" s="118"/>
      <c r="FO39" s="118"/>
      <c r="FP39" s="118"/>
      <c r="FQ39" s="118"/>
      <c r="FR39" s="118"/>
      <c r="FS39" s="118"/>
      <c r="FT39" s="118"/>
      <c r="FU39" s="118"/>
      <c r="FV39" s="118"/>
      <c r="FW39" s="118"/>
      <c r="FX39" s="118"/>
      <c r="FY39" s="118"/>
      <c r="FZ39" s="118"/>
      <c r="GA39" s="118"/>
      <c r="GB39" s="118"/>
      <c r="GC39" s="118"/>
      <c r="GD39" s="118"/>
      <c r="GE39" s="118"/>
      <c r="GF39" s="118"/>
      <c r="GG39" s="118"/>
      <c r="GH39" s="118"/>
      <c r="GI39" s="118"/>
      <c r="GJ39" s="118"/>
      <c r="GK39" s="118"/>
      <c r="GL39" s="118"/>
      <c r="GM39" s="118"/>
      <c r="GN39" s="118"/>
      <c r="GO39" s="118"/>
      <c r="GP39" s="118"/>
      <c r="GQ39" s="118"/>
      <c r="GR39" s="118"/>
      <c r="GS39" s="118"/>
      <c r="GT39" s="118"/>
      <c r="GU39" s="118"/>
      <c r="GV39" s="118"/>
      <c r="GW39" s="118"/>
      <c r="GX39" s="118"/>
      <c r="GY39" s="118"/>
      <c r="GZ39" s="118"/>
      <c r="HA39" s="118"/>
      <c r="HB39" s="118"/>
      <c r="HC39" s="118"/>
      <c r="HD39" s="118"/>
      <c r="HE39" s="118"/>
      <c r="HF39" s="118"/>
      <c r="HG39" s="118"/>
      <c r="HH39" s="118"/>
      <c r="HI39" s="118"/>
      <c r="HJ39" s="118"/>
      <c r="HK39" s="118"/>
      <c r="HL39" s="118"/>
      <c r="HM39" s="118"/>
      <c r="HN39" s="118"/>
      <c r="HO39" s="118"/>
      <c r="HP39" s="118"/>
      <c r="HQ39" s="118"/>
      <c r="HR39" s="118"/>
      <c r="HS39" s="118"/>
      <c r="HT39" s="118"/>
      <c r="HU39" s="118"/>
      <c r="HV39" s="118"/>
      <c r="HW39" s="118"/>
      <c r="HX39" s="118"/>
      <c r="HY39" s="118"/>
      <c r="HZ39" s="118"/>
      <c r="IA39" s="118"/>
      <c r="IB39" s="118"/>
      <c r="IC39" s="118"/>
      <c r="ID39" s="118"/>
      <c r="IE39" s="118"/>
      <c r="IF39" s="118"/>
      <c r="IG39" s="118"/>
      <c r="IH39" s="118"/>
      <c r="II39" s="118"/>
      <c r="IJ39" s="118"/>
      <c r="IK39" s="118"/>
      <c r="IL39" s="118"/>
      <c r="IM39" s="118"/>
      <c r="IN39" s="118"/>
      <c r="IO39" s="118"/>
      <c r="IP39" s="118"/>
      <c r="IQ39" s="118"/>
      <c r="IR39" s="118"/>
      <c r="IS39" s="118"/>
      <c r="IT39" s="118"/>
      <c r="IU39" s="118"/>
      <c r="IV39" s="118"/>
      <c r="IW39" s="118"/>
      <c r="IX39" s="118"/>
      <c r="AMI39" s="0"/>
      <c r="AMJ39" s="0"/>
    </row>
  </sheetData>
  <mergeCells count="10">
    <mergeCell ref="A1:E1"/>
    <mergeCell ref="D4:E4"/>
    <mergeCell ref="F4:G4"/>
    <mergeCell ref="H4:H5"/>
    <mergeCell ref="R4:R5"/>
    <mergeCell ref="S4:T4"/>
    <mergeCell ref="U4:U5"/>
    <mergeCell ref="V4:V5"/>
    <mergeCell ref="W4:X4"/>
    <mergeCell ref="Y4:AA4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100" firstPageNumber="0" fitToWidth="0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10683</TotalTime>
  <Application>LibreOffice/6.0.6.2$Windows_X86_64 LibreOffice_project/0c292870b25a325b5ed35f6b45599d2ea4458e77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2018-08-17T09:12:49Z</dcterms:modified>
  <cp:revision>79</cp:revision>
  <dc:subject/>
  <dc:title/>
</cp:coreProperties>
</file>