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ml.chartshape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DieseArbeitsmappe"/>
  <bookViews>
    <workbookView xWindow="210" yWindow="30" windowWidth="16335" windowHeight="10875" tabRatio="839"/>
  </bookViews>
  <sheets>
    <sheet name="HEIZOEL.XLS" sheetId="1" r:id="rId1"/>
    <sheet name="Heizöl-Rest" sheetId="4" r:id="rId2"/>
  </sheets>
  <definedNames>
    <definedName name="ACwvu.Ölsumme." localSheetId="0" hidden="1">HEIZOEL.XLS!$I$64</definedName>
    <definedName name="ACwvu.Ölverbr_30d." localSheetId="0" hidden="1">HEIZOEL.XLS!$I$64</definedName>
    <definedName name="Swvu.Ölsumme." localSheetId="0" hidden="1">HEIZOEL.XLS!$I$64</definedName>
    <definedName name="Swvu.Ölverbr_30d." localSheetId="0" hidden="1">HEIZOEL.XLS!$I$64</definedName>
    <definedName name="wvu.Ölsumme." localSheetId="0" hidden="1">{TRUE,TRUE,-1.25,-15.5,604.5,391.5,FALSE,TRUE,TRUE,TRUE,0,10,#N/A,38,#N/A,9.425,27.2941176470588,1,FALSE,FALSE,3,TRUE,1,FALSE,100,"Swvu.Ölsumme.","ACwvu.Ölsumme.",1,FALSE,FALSE,0.78740157480315,0.78740157480315,0.984251968503937,0.984251968503937,2,"&amp;F","Seite &amp;P",FALSE,FALSE,FALSE,TRUE,1,50,#N/A,#N/A,FALSE,FALSE,#N/A,#N/A,FALSE,FALSE}</definedName>
    <definedName name="wvu.Ölverbr_30d." localSheetId="0" hidden="1">{TRUE,TRUE,-1.25,-15.5,604.5,391.5,FALSE,TRUE,TRUE,TRUE,0,10,#N/A,3,#N/A,9.425,27.2941176470588,1,FALSE,FALSE,3,TRUE,1,FALSE,100,"Swvu.Ölverbr_30d.","ACwvu.Ölverbr_30d.",1,FALSE,FALSE,0.78740157480315,0.78740157480315,0.984251968503937,0.984251968503937,2,"&amp;F","Seite &amp;P",FALSE,FALSE,FALSE,TRUE,1,50,#N/A,#N/A,FALSE,FALSE,#N/A,#N/A,FALSE,FALSE}</definedName>
  </definedNames>
  <calcPr calcId="125725"/>
</workbook>
</file>

<file path=xl/calcChain.xml><?xml version="1.0" encoding="utf-8"?>
<calcChain xmlns="http://schemas.openxmlformats.org/spreadsheetml/2006/main">
  <c r="C252" i="1"/>
  <c r="C251"/>
  <c r="B251"/>
  <c r="D252"/>
  <c r="C250"/>
  <c r="D250"/>
  <c r="D251" s="1"/>
  <c r="C249"/>
  <c r="D249"/>
  <c r="C248"/>
  <c r="D248"/>
  <c r="C247"/>
  <c r="D247"/>
  <c r="C246"/>
  <c r="D246"/>
  <c r="C245"/>
  <c r="D245"/>
  <c r="C244"/>
  <c r="D244"/>
  <c r="C3"/>
  <c r="C4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D31"/>
  <c r="C32"/>
  <c r="D32"/>
  <c r="C33"/>
  <c r="D33"/>
  <c r="C34"/>
  <c r="D34"/>
  <c r="C35"/>
  <c r="D35"/>
  <c r="C36"/>
  <c r="D36"/>
  <c r="C37"/>
  <c r="D37"/>
  <c r="C38"/>
  <c r="D38"/>
  <c r="C39"/>
  <c r="D39"/>
  <c r="C40"/>
  <c r="D40"/>
  <c r="C41"/>
  <c r="D41"/>
  <c r="C42"/>
  <c r="D42"/>
  <c r="C43"/>
  <c r="D43"/>
  <c r="C44"/>
  <c r="D44"/>
  <c r="C45"/>
  <c r="D45"/>
  <c r="C46"/>
  <c r="D46"/>
  <c r="C47"/>
  <c r="D47"/>
  <c r="C48"/>
  <c r="D48"/>
  <c r="C49"/>
  <c r="D49"/>
  <c r="C50"/>
  <c r="D50"/>
  <c r="C51"/>
  <c r="D51"/>
  <c r="C52"/>
  <c r="D52"/>
  <c r="C53"/>
  <c r="D53"/>
  <c r="C54"/>
  <c r="D54"/>
  <c r="C55"/>
  <c r="D55"/>
  <c r="C56"/>
  <c r="D56"/>
  <c r="C57"/>
  <c r="D57"/>
  <c r="C58"/>
  <c r="C59"/>
  <c r="D59"/>
  <c r="C60"/>
  <c r="D60"/>
  <c r="C61"/>
  <c r="D61"/>
  <c r="C62"/>
  <c r="D62"/>
  <c r="C63"/>
  <c r="D63"/>
  <c r="C64"/>
  <c r="D64"/>
  <c r="C65"/>
  <c r="D65"/>
  <c r="C66"/>
  <c r="D66"/>
  <c r="C67"/>
  <c r="D67"/>
  <c r="C68"/>
  <c r="D68"/>
  <c r="C69"/>
  <c r="D69"/>
  <c r="D70"/>
  <c r="C71"/>
  <c r="D71"/>
  <c r="C72"/>
  <c r="D72"/>
  <c r="C73"/>
  <c r="D73"/>
  <c r="C74"/>
  <c r="D74"/>
  <c r="C75"/>
  <c r="D75"/>
  <c r="C76"/>
  <c r="D76"/>
  <c r="C77"/>
  <c r="D77"/>
  <c r="C78"/>
  <c r="D78"/>
  <c r="C79"/>
  <c r="D79"/>
  <c r="C80"/>
  <c r="D80"/>
  <c r="C81"/>
  <c r="D81"/>
  <c r="C82"/>
  <c r="D82"/>
  <c r="C83"/>
  <c r="D83"/>
  <c r="C84"/>
  <c r="D84"/>
  <c r="C85"/>
  <c r="D85"/>
  <c r="C86"/>
  <c r="D86"/>
  <c r="C87"/>
  <c r="D87"/>
  <c r="C88"/>
  <c r="D88"/>
  <c r="C89"/>
  <c r="D89"/>
  <c r="C90"/>
  <c r="D90"/>
  <c r="C91"/>
  <c r="D91"/>
  <c r="C92"/>
  <c r="D92"/>
  <c r="C93"/>
  <c r="D93"/>
  <c r="C94"/>
  <c r="D94"/>
  <c r="C95"/>
  <c r="D95"/>
  <c r="C96"/>
  <c r="D96"/>
  <c r="C97"/>
  <c r="D97"/>
  <c r="C98"/>
  <c r="D98"/>
  <c r="C99"/>
  <c r="C100"/>
  <c r="D100"/>
  <c r="C101"/>
  <c r="D101"/>
  <c r="B101"/>
  <c r="C102"/>
  <c r="D102"/>
  <c r="C103"/>
  <c r="D103"/>
  <c r="C104"/>
  <c r="D104"/>
  <c r="C105"/>
  <c r="D105"/>
  <c r="C106"/>
  <c r="D106"/>
  <c r="C107"/>
  <c r="D107"/>
  <c r="C108"/>
  <c r="D108"/>
  <c r="C109"/>
  <c r="D109"/>
  <c r="C110"/>
  <c r="D110"/>
  <c r="D111"/>
  <c r="C112"/>
  <c r="D112"/>
  <c r="C113"/>
  <c r="D113"/>
  <c r="C114"/>
  <c r="D114"/>
  <c r="C115"/>
  <c r="C116"/>
  <c r="D116"/>
  <c r="D115" s="1"/>
  <c r="C117"/>
  <c r="D117"/>
  <c r="C118"/>
  <c r="D118"/>
  <c r="C119"/>
  <c r="D119"/>
  <c r="C120"/>
  <c r="D120"/>
  <c r="C121"/>
  <c r="D121"/>
  <c r="C123"/>
  <c r="D123"/>
  <c r="C124"/>
  <c r="D124"/>
  <c r="C125"/>
  <c r="D125"/>
  <c r="C126"/>
  <c r="D126"/>
  <c r="C127"/>
  <c r="D127"/>
  <c r="C128"/>
  <c r="D128"/>
  <c r="C129"/>
  <c r="D129"/>
  <c r="C130"/>
  <c r="D130"/>
  <c r="C131"/>
  <c r="D131"/>
  <c r="C132"/>
  <c r="D132"/>
  <c r="C133"/>
  <c r="D133"/>
  <c r="C134"/>
  <c r="D134"/>
  <c r="C135"/>
  <c r="D135"/>
  <c r="C136"/>
  <c r="D136"/>
  <c r="C137"/>
  <c r="D137"/>
  <c r="C138"/>
  <c r="D138"/>
  <c r="C139"/>
  <c r="D139"/>
  <c r="C140"/>
  <c r="D140"/>
  <c r="C141"/>
  <c r="D141"/>
  <c r="C142"/>
  <c r="D142"/>
  <c r="C143"/>
  <c r="D143"/>
  <c r="C144"/>
  <c r="D144"/>
  <c r="C145"/>
  <c r="D145"/>
  <c r="C146"/>
  <c r="D146"/>
  <c r="C147"/>
  <c r="D147"/>
  <c r="C148"/>
  <c r="D148"/>
  <c r="C149"/>
  <c r="D149"/>
  <c r="C150"/>
  <c r="D150"/>
  <c r="C151"/>
  <c r="D151"/>
  <c r="C152"/>
  <c r="D152"/>
  <c r="C153"/>
  <c r="D153"/>
  <c r="C154"/>
  <c r="D154"/>
  <c r="C155"/>
  <c r="D155"/>
  <c r="C157"/>
  <c r="D157"/>
  <c r="C158"/>
  <c r="D158"/>
  <c r="C159"/>
  <c r="D159"/>
  <c r="C160"/>
  <c r="D160"/>
  <c r="C161"/>
  <c r="D161"/>
  <c r="C162"/>
  <c r="D162"/>
  <c r="C163"/>
  <c r="D163"/>
  <c r="C164"/>
  <c r="D164"/>
  <c r="C165"/>
  <c r="D165"/>
  <c r="C166"/>
  <c r="D166"/>
  <c r="C167"/>
  <c r="D167"/>
  <c r="C168"/>
  <c r="D168"/>
  <c r="C169"/>
  <c r="D169"/>
  <c r="C170"/>
  <c r="D170"/>
  <c r="C171"/>
  <c r="D171"/>
  <c r="C172"/>
  <c r="D172"/>
  <c r="C173"/>
  <c r="D173"/>
  <c r="C174"/>
  <c r="D174"/>
  <c r="C175"/>
  <c r="D175"/>
  <c r="C176"/>
  <c r="D176"/>
  <c r="C177"/>
  <c r="D177"/>
  <c r="C178"/>
  <c r="D178"/>
  <c r="C179"/>
  <c r="D179"/>
  <c r="C180"/>
  <c r="D180"/>
  <c r="C181"/>
  <c r="D181"/>
  <c r="C182"/>
  <c r="D182"/>
  <c r="C183"/>
  <c r="D183"/>
  <c r="C184"/>
  <c r="D184"/>
  <c r="C185"/>
  <c r="D185"/>
  <c r="C186"/>
  <c r="D186"/>
  <c r="C187"/>
  <c r="D187"/>
  <c r="C188"/>
  <c r="D188"/>
  <c r="C189"/>
  <c r="D189"/>
  <c r="C190"/>
  <c r="D190"/>
  <c r="C191"/>
  <c r="D191"/>
  <c r="C192"/>
  <c r="D192"/>
  <c r="C193"/>
  <c r="D193"/>
  <c r="C194"/>
  <c r="D194"/>
  <c r="C195"/>
  <c r="D195"/>
  <c r="C196"/>
  <c r="D196"/>
  <c r="C197"/>
  <c r="D197"/>
  <c r="C198"/>
  <c r="D198"/>
  <c r="C199"/>
  <c r="D199"/>
  <c r="C200"/>
  <c r="D200"/>
  <c r="C201"/>
  <c r="D201"/>
  <c r="C202"/>
  <c r="D202"/>
  <c r="C203"/>
  <c r="D203"/>
  <c r="C204"/>
  <c r="D204"/>
  <c r="C205"/>
  <c r="D205"/>
  <c r="C206"/>
  <c r="D206"/>
  <c r="C207"/>
  <c r="D207"/>
  <c r="C208"/>
  <c r="D208"/>
  <c r="C209"/>
  <c r="D209"/>
  <c r="C210"/>
  <c r="D210"/>
  <c r="C211"/>
  <c r="D211"/>
  <c r="C212"/>
  <c r="D212"/>
  <c r="C213"/>
  <c r="D213"/>
  <c r="C214"/>
  <c r="D214"/>
  <c r="C215"/>
  <c r="D215"/>
  <c r="C216"/>
  <c r="D216"/>
  <c r="C217"/>
  <c r="D217"/>
  <c r="C218"/>
  <c r="D218"/>
  <c r="D219"/>
  <c r="C220"/>
  <c r="D220"/>
  <c r="C221"/>
  <c r="D221"/>
  <c r="C222"/>
  <c r="D222"/>
  <c r="C223"/>
  <c r="D223"/>
  <c r="C224"/>
  <c r="D224"/>
  <c r="C225"/>
  <c r="D225"/>
  <c r="C226"/>
  <c r="D226"/>
  <c r="C227"/>
  <c r="D227"/>
  <c r="C228"/>
  <c r="D228"/>
  <c r="C229"/>
  <c r="D229"/>
  <c r="C230"/>
  <c r="D230"/>
  <c r="C231"/>
  <c r="D231"/>
  <c r="C232"/>
  <c r="D232"/>
  <c r="C233"/>
  <c r="D233"/>
  <c r="C234"/>
  <c r="D234"/>
  <c r="C235"/>
  <c r="D235"/>
  <c r="C236"/>
  <c r="D236"/>
  <c r="C237"/>
  <c r="D237"/>
  <c r="C238"/>
  <c r="D238"/>
  <c r="C239"/>
  <c r="D239"/>
  <c r="C240"/>
  <c r="D240"/>
  <c r="C241"/>
  <c r="D241"/>
  <c r="C242"/>
  <c r="D242"/>
  <c r="C243"/>
  <c r="D243"/>
  <c r="B115"/>
  <c r="D99" l="1"/>
</calcChain>
</file>

<file path=xl/sharedStrings.xml><?xml version="1.0" encoding="utf-8"?>
<sst xmlns="http://schemas.openxmlformats.org/spreadsheetml/2006/main" count="9" uniqueCount="6">
  <si>
    <t>Datum</t>
  </si>
  <si>
    <t>Ölstand</t>
  </si>
  <si>
    <t>Tag-Nr.</t>
  </si>
  <si>
    <t>Rest</t>
  </si>
  <si>
    <t xml:space="preserve">Liter </t>
  </si>
  <si>
    <t>EndeEnde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</si>
</sst>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0"/>
      <name val="MS Sans Serif"/>
    </font>
    <font>
      <b/>
      <sz val="10"/>
      <name val="MS Sans Serif"/>
    </font>
    <font>
      <sz val="10"/>
      <name val="MS Sans Serif"/>
    </font>
    <font>
      <sz val="10"/>
      <color indexed="10"/>
      <name val="MS Sans Serif"/>
      <family val="2"/>
    </font>
    <font>
      <sz val="10"/>
      <color indexed="50"/>
      <name val="MS Sans Serif"/>
      <family val="2"/>
    </font>
    <font>
      <sz val="10"/>
      <color indexed="8"/>
      <name val="MS Sans Serif"/>
      <family val="2"/>
    </font>
  </fonts>
  <fills count="4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" fontId="1" fillId="0" borderId="0" xfId="0" applyNumberFormat="1" applyFont="1"/>
    <xf numFmtId="1" fontId="0" fillId="0" borderId="0" xfId="0" applyNumberFormat="1"/>
    <xf numFmtId="0" fontId="0" fillId="0" borderId="0" xfId="0" applyFill="1"/>
    <xf numFmtId="1" fontId="1" fillId="0" borderId="0" xfId="0" applyNumberFormat="1" applyFont="1" applyFill="1"/>
    <xf numFmtId="14" fontId="1" fillId="0" borderId="0" xfId="0" applyNumberFormat="1" applyFont="1" applyFill="1"/>
    <xf numFmtId="0" fontId="1" fillId="0" borderId="0" xfId="0" applyFont="1" applyFill="1"/>
    <xf numFmtId="14" fontId="0" fillId="0" borderId="0" xfId="0" applyNumberFormat="1"/>
    <xf numFmtId="14" fontId="1" fillId="0" borderId="0" xfId="0" applyNumberFormat="1" applyFont="1"/>
    <xf numFmtId="0" fontId="1" fillId="0" borderId="0" xfId="0" applyFont="1"/>
    <xf numFmtId="14" fontId="2" fillId="0" borderId="0" xfId="0" applyNumberFormat="1" applyFont="1" applyFill="1"/>
    <xf numFmtId="0" fontId="2" fillId="0" borderId="0" xfId="0" applyFont="1" applyFill="1"/>
    <xf numFmtId="1" fontId="2" fillId="0" borderId="0" xfId="0" applyNumberFormat="1" applyFont="1" applyFill="1"/>
    <xf numFmtId="2" fontId="0" fillId="0" borderId="0" xfId="0" applyNumberFormat="1"/>
    <xf numFmtId="0" fontId="0" fillId="2" borderId="0" xfId="0" applyFill="1"/>
    <xf numFmtId="1" fontId="1" fillId="2" borderId="0" xfId="0" applyNumberFormat="1" applyFont="1" applyFill="1"/>
    <xf numFmtId="1" fontId="0" fillId="2" borderId="0" xfId="0" applyNumberFormat="1" applyFill="1"/>
    <xf numFmtId="14" fontId="0" fillId="2" borderId="0" xfId="0" applyNumberFormat="1" applyFill="1"/>
    <xf numFmtId="164" fontId="0" fillId="0" borderId="0" xfId="0" applyNumberFormat="1"/>
    <xf numFmtId="0" fontId="0" fillId="3" borderId="0" xfId="0" applyFill="1"/>
    <xf numFmtId="0" fontId="3" fillId="0" borderId="0" xfId="0" applyFont="1"/>
    <xf numFmtId="0" fontId="4" fillId="0" borderId="0" xfId="0" applyFont="1"/>
    <xf numFmtId="0" fontId="5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de-DE"/>
  <c:chart>
    <c:plotArea>
      <c:layout>
        <c:manualLayout>
          <c:layoutTarget val="inner"/>
          <c:xMode val="edge"/>
          <c:yMode val="edge"/>
          <c:x val="1.0438413361169102E-2"/>
          <c:y val="1.6891891891891893E-2"/>
          <c:w val="0.97390396659707812"/>
          <c:h val="0.96621621621621623"/>
        </c:manualLayout>
      </c:layout>
      <c:barChart>
        <c:barDir val="col"/>
        <c:grouping val="clustered"/>
        <c:axId val="45970944"/>
        <c:axId val="45972480"/>
      </c:barChart>
      <c:catAx>
        <c:axId val="45970944"/>
        <c:scaling>
          <c:orientation val="minMax"/>
        </c:scaling>
        <c:axPos val="b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5972480"/>
        <c:crosses val="autoZero"/>
        <c:auto val="1"/>
        <c:lblAlgn val="ctr"/>
        <c:lblOffset val="100"/>
        <c:tickMarkSkip val="1"/>
      </c:catAx>
      <c:valAx>
        <c:axId val="4597248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59709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9958246346555335"/>
          <c:y val="0.5"/>
          <c:w val="0"/>
          <c:h val="1.6891891891891457E-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de-DE"/>
        </a:p>
      </c:txPr>
    </c:legend>
    <c:plotVisOnly val="1"/>
    <c:dispBlanksAs val="gap"/>
  </c:chart>
  <c:spPr>
    <a:noFill/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de-DE"/>
              <a:t>Rest Heizöl</a:t>
            </a:r>
          </a:p>
        </c:rich>
      </c:tx>
      <c:layout>
        <c:manualLayout>
          <c:xMode val="edge"/>
          <c:yMode val="edge"/>
          <c:x val="0.48756935079247687"/>
          <c:y val="1.5503875968992283E-2"/>
        </c:manualLayout>
      </c:layout>
      <c:spPr>
        <a:solidFill>
          <a:srgbClr val="FFFF00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</c:title>
    <c:plotArea>
      <c:layout>
        <c:manualLayout>
          <c:layoutTarget val="inner"/>
          <c:xMode val="edge"/>
          <c:yMode val="edge"/>
          <c:x val="6.6298387254501934E-2"/>
          <c:y val="8.7209467374991231E-2"/>
          <c:w val="0.76381266982790685"/>
          <c:h val="0.84302485129158355"/>
        </c:manualLayout>
      </c:layout>
      <c:scatterChart>
        <c:scatterStyle val="lineMarker"/>
        <c:ser>
          <c:idx val="3"/>
          <c:order val="0"/>
          <c:tx>
            <c:v>1993</c:v>
          </c:tx>
          <c:spPr>
            <a:ln w="12700">
              <a:solidFill>
                <a:srgbClr val="000000"/>
              </a:solidFill>
              <a:prstDash val="sysDash"/>
            </a:ln>
          </c:spPr>
          <c:marker>
            <c:symbol val="none"/>
          </c:marker>
          <c:xVal>
            <c:numRef>
              <c:f>HEIZOEL.XLS!$C$5:$C$23</c:f>
              <c:numCache>
                <c:formatCode>0</c:formatCode>
                <c:ptCount val="19"/>
                <c:pt idx="0">
                  <c:v>24</c:v>
                </c:pt>
                <c:pt idx="1">
                  <c:v>60</c:v>
                </c:pt>
                <c:pt idx="2">
                  <c:v>65</c:v>
                </c:pt>
                <c:pt idx="3">
                  <c:v>75</c:v>
                </c:pt>
                <c:pt idx="4">
                  <c:v>85</c:v>
                </c:pt>
                <c:pt idx="5">
                  <c:v>94</c:v>
                </c:pt>
                <c:pt idx="6">
                  <c:v>98</c:v>
                </c:pt>
                <c:pt idx="7">
                  <c:v>106</c:v>
                </c:pt>
                <c:pt idx="8">
                  <c:v>106</c:v>
                </c:pt>
                <c:pt idx="9">
                  <c:v>122</c:v>
                </c:pt>
                <c:pt idx="10">
                  <c:v>191</c:v>
                </c:pt>
                <c:pt idx="11">
                  <c:v>230</c:v>
                </c:pt>
                <c:pt idx="12">
                  <c:v>268</c:v>
                </c:pt>
                <c:pt idx="13">
                  <c:v>293</c:v>
                </c:pt>
                <c:pt idx="14">
                  <c:v>301</c:v>
                </c:pt>
                <c:pt idx="15">
                  <c:v>335</c:v>
                </c:pt>
                <c:pt idx="16">
                  <c:v>346</c:v>
                </c:pt>
                <c:pt idx="17">
                  <c:v>353</c:v>
                </c:pt>
                <c:pt idx="18">
                  <c:v>364</c:v>
                </c:pt>
              </c:numCache>
            </c:numRef>
          </c:xVal>
          <c:yVal>
            <c:numRef>
              <c:f>HEIZOEL.XLS!$D$5:$D$23</c:f>
              <c:numCache>
                <c:formatCode>0</c:formatCode>
                <c:ptCount val="19"/>
                <c:pt idx="0">
                  <c:v>2150.431818181818</c:v>
                </c:pt>
                <c:pt idx="1">
                  <c:v>1470.1931818181818</c:v>
                </c:pt>
                <c:pt idx="2">
                  <c:v>1338.534090909091</c:v>
                </c:pt>
                <c:pt idx="3">
                  <c:v>1228.8181818181818</c:v>
                </c:pt>
                <c:pt idx="4">
                  <c:v>1119.1022727272727</c:v>
                </c:pt>
                <c:pt idx="5">
                  <c:v>1009.3863636363636</c:v>
                </c:pt>
                <c:pt idx="6">
                  <c:v>943.55681818181824</c:v>
                </c:pt>
                <c:pt idx="7">
                  <c:v>811.89772727272725</c:v>
                </c:pt>
                <c:pt idx="8">
                  <c:v>3971.7159090909086</c:v>
                </c:pt>
                <c:pt idx="9">
                  <c:v>3927.8295454545455</c:v>
                </c:pt>
                <c:pt idx="10">
                  <c:v>3686.4545454545455</c:v>
                </c:pt>
                <c:pt idx="11">
                  <c:v>3609.653409090909</c:v>
                </c:pt>
                <c:pt idx="12">
                  <c:v>3510.909090909091</c:v>
                </c:pt>
                <c:pt idx="13">
                  <c:v>3313.4204545454545</c:v>
                </c:pt>
                <c:pt idx="14">
                  <c:v>3203.7045454545455</c:v>
                </c:pt>
                <c:pt idx="15">
                  <c:v>2655.125</c:v>
                </c:pt>
                <c:pt idx="16">
                  <c:v>2523.465909090909</c:v>
                </c:pt>
                <c:pt idx="17">
                  <c:v>2413.75</c:v>
                </c:pt>
                <c:pt idx="18">
                  <c:v>2238.2045454545455</c:v>
                </c:pt>
              </c:numCache>
            </c:numRef>
          </c:yVal>
        </c:ser>
        <c:ser>
          <c:idx val="4"/>
          <c:order val="1"/>
          <c:tx>
            <c:v>1994</c:v>
          </c:tx>
          <c:spPr>
            <a:ln w="12700">
              <a:solidFill>
                <a:srgbClr val="000000"/>
              </a:solidFill>
              <a:prstDash val="lgDash"/>
            </a:ln>
          </c:spPr>
          <c:marker>
            <c:symbol val="none"/>
          </c:marker>
          <c:xVal>
            <c:numRef>
              <c:f>HEIZOEL.XLS!$C$24:$C$42</c:f>
              <c:numCache>
                <c:formatCode>0</c:formatCode>
                <c:ptCount val="19"/>
                <c:pt idx="0">
                  <c:v>22</c:v>
                </c:pt>
                <c:pt idx="1">
                  <c:v>53</c:v>
                </c:pt>
                <c:pt idx="2">
                  <c:v>73</c:v>
                </c:pt>
                <c:pt idx="3">
                  <c:v>83</c:v>
                </c:pt>
                <c:pt idx="4">
                  <c:v>89</c:v>
                </c:pt>
                <c:pt idx="5">
                  <c:v>103</c:v>
                </c:pt>
                <c:pt idx="6">
                  <c:v>121</c:v>
                </c:pt>
                <c:pt idx="7">
                  <c:v>133</c:v>
                </c:pt>
                <c:pt idx="8">
                  <c:v>175</c:v>
                </c:pt>
                <c:pt idx="9">
                  <c:v>181</c:v>
                </c:pt>
                <c:pt idx="10">
                  <c:v>230</c:v>
                </c:pt>
                <c:pt idx="11">
                  <c:v>262</c:v>
                </c:pt>
                <c:pt idx="12">
                  <c:v>267</c:v>
                </c:pt>
                <c:pt idx="13">
                  <c:v>279</c:v>
                </c:pt>
                <c:pt idx="14">
                  <c:v>293</c:v>
                </c:pt>
                <c:pt idx="15">
                  <c:v>304</c:v>
                </c:pt>
                <c:pt idx="16">
                  <c:v>330</c:v>
                </c:pt>
                <c:pt idx="17">
                  <c:v>349</c:v>
                </c:pt>
                <c:pt idx="18">
                  <c:v>360</c:v>
                </c:pt>
              </c:numCache>
            </c:numRef>
          </c:xVal>
          <c:yVal>
            <c:numRef>
              <c:f>HEIZOEL.XLS!$D$24:$D$42</c:f>
              <c:numCache>
                <c:formatCode>0</c:formatCode>
                <c:ptCount val="19"/>
                <c:pt idx="0">
                  <c:v>1931</c:v>
                </c:pt>
                <c:pt idx="1">
                  <c:v>1426.3068181818182</c:v>
                </c:pt>
                <c:pt idx="2">
                  <c:v>1250.7613636363635</c:v>
                </c:pt>
                <c:pt idx="3">
                  <c:v>1141.0454545454545</c:v>
                </c:pt>
                <c:pt idx="4">
                  <c:v>1075.215909090909</c:v>
                </c:pt>
                <c:pt idx="5">
                  <c:v>921.61363636363637</c:v>
                </c:pt>
                <c:pt idx="6">
                  <c:v>768.01136363636363</c:v>
                </c:pt>
                <c:pt idx="7">
                  <c:v>724.125</c:v>
                </c:pt>
                <c:pt idx="8">
                  <c:v>548.5795454545455</c:v>
                </c:pt>
                <c:pt idx="9">
                  <c:v>3949.772727272727</c:v>
                </c:pt>
                <c:pt idx="10">
                  <c:v>3818.1136363636365</c:v>
                </c:pt>
                <c:pt idx="11">
                  <c:v>3719.369318181818</c:v>
                </c:pt>
                <c:pt idx="12">
                  <c:v>3708.397727272727</c:v>
                </c:pt>
                <c:pt idx="13">
                  <c:v>3642.568181818182</c:v>
                </c:pt>
                <c:pt idx="14">
                  <c:v>3510.909090909091</c:v>
                </c:pt>
                <c:pt idx="15">
                  <c:v>3423.1363636363635</c:v>
                </c:pt>
                <c:pt idx="16">
                  <c:v>3192.7329545454545</c:v>
                </c:pt>
                <c:pt idx="17">
                  <c:v>2962.3295454545455</c:v>
                </c:pt>
                <c:pt idx="18">
                  <c:v>2791.1727272727276</c:v>
                </c:pt>
              </c:numCache>
            </c:numRef>
          </c:yVal>
        </c:ser>
        <c:ser>
          <c:idx val="2"/>
          <c:order val="2"/>
          <c:tx>
            <c:v>1995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dPt>
            <c:idx val="27"/>
            <c:spPr>
              <a:ln w="28575">
                <a:noFill/>
              </a:ln>
            </c:spPr>
          </c:dPt>
          <c:xVal>
            <c:numRef>
              <c:f>HEIZOEL.XLS!$C$43:$C$70</c:f>
              <c:numCache>
                <c:formatCode>0</c:formatCode>
                <c:ptCount val="28"/>
                <c:pt idx="0">
                  <c:v>0</c:v>
                </c:pt>
                <c:pt idx="1">
                  <c:v>9</c:v>
                </c:pt>
                <c:pt idx="2">
                  <c:v>20</c:v>
                </c:pt>
                <c:pt idx="3">
                  <c:v>30</c:v>
                </c:pt>
                <c:pt idx="4">
                  <c:v>41</c:v>
                </c:pt>
                <c:pt idx="5">
                  <c:v>55</c:v>
                </c:pt>
                <c:pt idx="6">
                  <c:v>68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119</c:v>
                </c:pt>
                <c:pt idx="12">
                  <c:v>134</c:v>
                </c:pt>
                <c:pt idx="13">
                  <c:v>171</c:v>
                </c:pt>
                <c:pt idx="14">
                  <c:v>183</c:v>
                </c:pt>
                <c:pt idx="15">
                  <c:v>183</c:v>
                </c:pt>
                <c:pt idx="16">
                  <c:v>210</c:v>
                </c:pt>
                <c:pt idx="17">
                  <c:v>235</c:v>
                </c:pt>
                <c:pt idx="18">
                  <c:v>260</c:v>
                </c:pt>
                <c:pt idx="19">
                  <c:v>270</c:v>
                </c:pt>
                <c:pt idx="20">
                  <c:v>288</c:v>
                </c:pt>
                <c:pt idx="21">
                  <c:v>304</c:v>
                </c:pt>
                <c:pt idx="22">
                  <c:v>315</c:v>
                </c:pt>
                <c:pt idx="23">
                  <c:v>335</c:v>
                </c:pt>
                <c:pt idx="24">
                  <c:v>343</c:v>
                </c:pt>
                <c:pt idx="25">
                  <c:v>353</c:v>
                </c:pt>
                <c:pt idx="26">
                  <c:v>364</c:v>
                </c:pt>
                <c:pt idx="27">
                  <c:v>0</c:v>
                </c:pt>
              </c:numCache>
            </c:numRef>
          </c:xVal>
          <c:yVal>
            <c:numRef>
              <c:f>HEIZOEL.XLS!$D$43:$D$70</c:f>
              <c:numCache>
                <c:formatCode>0</c:formatCode>
                <c:ptCount val="28"/>
                <c:pt idx="0">
                  <c:v>2742.897727272727</c:v>
                </c:pt>
                <c:pt idx="1">
                  <c:v>2556.380681818182</c:v>
                </c:pt>
                <c:pt idx="2">
                  <c:v>2347.9204545454545</c:v>
                </c:pt>
                <c:pt idx="3">
                  <c:v>2205.289772727273</c:v>
                </c:pt>
                <c:pt idx="4">
                  <c:v>2084.602272727273</c:v>
                </c:pt>
                <c:pt idx="5">
                  <c:v>1941.9715909090908</c:v>
                </c:pt>
                <c:pt idx="6">
                  <c:v>1777.3977272727273</c:v>
                </c:pt>
                <c:pt idx="7">
                  <c:v>1579.909090909091</c:v>
                </c:pt>
                <c:pt idx="8">
                  <c:v>1448.25</c:v>
                </c:pt>
                <c:pt idx="9">
                  <c:v>1338.534090909091</c:v>
                </c:pt>
                <c:pt idx="10">
                  <c:v>1272.7045454545455</c:v>
                </c:pt>
                <c:pt idx="11">
                  <c:v>1206.875</c:v>
                </c:pt>
                <c:pt idx="12">
                  <c:v>1162.9886363636365</c:v>
                </c:pt>
                <c:pt idx="13">
                  <c:v>1053.2727272727273</c:v>
                </c:pt>
                <c:pt idx="14">
                  <c:v>1009.3863636363636</c:v>
                </c:pt>
                <c:pt idx="15">
                  <c:v>4000</c:v>
                </c:pt>
                <c:pt idx="16">
                  <c:v>3763.255681818182</c:v>
                </c:pt>
                <c:pt idx="17">
                  <c:v>3708.397727272727</c:v>
                </c:pt>
                <c:pt idx="18">
                  <c:v>3609.653409090909</c:v>
                </c:pt>
                <c:pt idx="19">
                  <c:v>3576.7386363636365</c:v>
                </c:pt>
                <c:pt idx="20">
                  <c:v>3456.0511363636365</c:v>
                </c:pt>
                <c:pt idx="21">
                  <c:v>3324.3920454545455</c:v>
                </c:pt>
                <c:pt idx="22">
                  <c:v>3170.789772727273</c:v>
                </c:pt>
                <c:pt idx="23">
                  <c:v>2867.9738636363636</c:v>
                </c:pt>
                <c:pt idx="24">
                  <c:v>2720.9545454545455</c:v>
                </c:pt>
                <c:pt idx="25">
                  <c:v>2556.380681818182</c:v>
                </c:pt>
                <c:pt idx="26">
                  <c:v>2347.9204545454545</c:v>
                </c:pt>
                <c:pt idx="27">
                  <c:v>2347.9204545454545</c:v>
                </c:pt>
              </c:numCache>
            </c:numRef>
          </c:yVal>
        </c:ser>
        <c:ser>
          <c:idx val="1"/>
          <c:order val="3"/>
          <c:tx>
            <c:v>1996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HEIZOEL.XLS!$C$71:$C$88</c:f>
              <c:numCache>
                <c:formatCode>0</c:formatCode>
                <c:ptCount val="18"/>
                <c:pt idx="0">
                  <c:v>7</c:v>
                </c:pt>
                <c:pt idx="1">
                  <c:v>20</c:v>
                </c:pt>
                <c:pt idx="2">
                  <c:v>34</c:v>
                </c:pt>
                <c:pt idx="3">
                  <c:v>41</c:v>
                </c:pt>
                <c:pt idx="4">
                  <c:v>55</c:v>
                </c:pt>
                <c:pt idx="5">
                  <c:v>69</c:v>
                </c:pt>
                <c:pt idx="6">
                  <c:v>80</c:v>
                </c:pt>
                <c:pt idx="7">
                  <c:v>97</c:v>
                </c:pt>
                <c:pt idx="8">
                  <c:v>145</c:v>
                </c:pt>
                <c:pt idx="9">
                  <c:v>145</c:v>
                </c:pt>
                <c:pt idx="10">
                  <c:v>181</c:v>
                </c:pt>
                <c:pt idx="11">
                  <c:v>244</c:v>
                </c:pt>
                <c:pt idx="12">
                  <c:v>283</c:v>
                </c:pt>
                <c:pt idx="13">
                  <c:v>301</c:v>
                </c:pt>
                <c:pt idx="14">
                  <c:v>322</c:v>
                </c:pt>
                <c:pt idx="15">
                  <c:v>353</c:v>
                </c:pt>
                <c:pt idx="16">
                  <c:v>362</c:v>
                </c:pt>
                <c:pt idx="17">
                  <c:v>367</c:v>
                </c:pt>
              </c:numCache>
            </c:numRef>
          </c:xVal>
          <c:yVal>
            <c:numRef>
              <c:f>HEIZOEL.XLS!$D$71:$D$88</c:f>
              <c:numCache>
                <c:formatCode>0</c:formatCode>
                <c:ptCount val="18"/>
                <c:pt idx="0">
                  <c:v>2216.2613636363635</c:v>
                </c:pt>
                <c:pt idx="1">
                  <c:v>2018.7727272727273</c:v>
                </c:pt>
                <c:pt idx="2">
                  <c:v>1777.3977272727273</c:v>
                </c:pt>
                <c:pt idx="3">
                  <c:v>1579.909090909091</c:v>
                </c:pt>
                <c:pt idx="4">
                  <c:v>1338.534090909091</c:v>
                </c:pt>
                <c:pt idx="5">
                  <c:v>1141.0454545454545</c:v>
                </c:pt>
                <c:pt idx="6">
                  <c:v>998.41477272727286</c:v>
                </c:pt>
                <c:pt idx="7">
                  <c:v>811.89772727272725</c:v>
                </c:pt>
                <c:pt idx="8">
                  <c:v>504.69318181818181</c:v>
                </c:pt>
                <c:pt idx="9">
                  <c:v>3916.8579545454545</c:v>
                </c:pt>
                <c:pt idx="10">
                  <c:v>3829.085227272727</c:v>
                </c:pt>
                <c:pt idx="11">
                  <c:v>3686.4545454545455</c:v>
                </c:pt>
                <c:pt idx="12">
                  <c:v>3456.0511363636365</c:v>
                </c:pt>
                <c:pt idx="13">
                  <c:v>3313.4204545454545</c:v>
                </c:pt>
                <c:pt idx="14">
                  <c:v>3083.0170454545455</c:v>
                </c:pt>
                <c:pt idx="15">
                  <c:v>2644.153409090909</c:v>
                </c:pt>
                <c:pt idx="16">
                  <c:v>2435.693181818182</c:v>
                </c:pt>
                <c:pt idx="17">
                  <c:v>2315.005681818182</c:v>
                </c:pt>
              </c:numCache>
            </c:numRef>
          </c:yVal>
        </c:ser>
        <c:ser>
          <c:idx val="0"/>
          <c:order val="4"/>
          <c:tx>
            <c:v>1997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HEIZOEL.XLS!$C$89:$C$110</c:f>
              <c:numCache>
                <c:formatCode>0</c:formatCode>
                <c:ptCount val="22"/>
                <c:pt idx="0">
                  <c:v>0</c:v>
                </c:pt>
                <c:pt idx="1">
                  <c:v>7</c:v>
                </c:pt>
                <c:pt idx="2">
                  <c:v>14</c:v>
                </c:pt>
                <c:pt idx="3">
                  <c:v>19</c:v>
                </c:pt>
                <c:pt idx="4">
                  <c:v>22</c:v>
                </c:pt>
                <c:pt idx="5">
                  <c:v>24</c:v>
                </c:pt>
                <c:pt idx="6">
                  <c:v>32</c:v>
                </c:pt>
                <c:pt idx="7">
                  <c:v>51</c:v>
                </c:pt>
                <c:pt idx="8">
                  <c:v>73</c:v>
                </c:pt>
                <c:pt idx="9">
                  <c:v>86</c:v>
                </c:pt>
                <c:pt idx="10">
                  <c:v>110</c:v>
                </c:pt>
                <c:pt idx="11">
                  <c:v>124</c:v>
                </c:pt>
                <c:pt idx="12">
                  <c:v>134</c:v>
                </c:pt>
                <c:pt idx="13">
                  <c:v>134</c:v>
                </c:pt>
                <c:pt idx="14">
                  <c:v>158</c:v>
                </c:pt>
                <c:pt idx="15">
                  <c:v>249</c:v>
                </c:pt>
                <c:pt idx="16">
                  <c:v>283</c:v>
                </c:pt>
                <c:pt idx="17">
                  <c:v>300</c:v>
                </c:pt>
                <c:pt idx="18">
                  <c:v>326</c:v>
                </c:pt>
                <c:pt idx="19">
                  <c:v>339</c:v>
                </c:pt>
                <c:pt idx="20">
                  <c:v>353</c:v>
                </c:pt>
                <c:pt idx="21">
                  <c:v>364</c:v>
                </c:pt>
              </c:numCache>
            </c:numRef>
          </c:xVal>
          <c:yVal>
            <c:numRef>
              <c:f>HEIZOEL.XLS!$D$89:$D$110</c:f>
              <c:numCache>
                <c:formatCode>0</c:formatCode>
                <c:ptCount val="22"/>
                <c:pt idx="0">
                  <c:v>2315.005681818182</c:v>
                </c:pt>
                <c:pt idx="1">
                  <c:v>2139.460227272727</c:v>
                </c:pt>
                <c:pt idx="2">
                  <c:v>2007.8011363636365</c:v>
                </c:pt>
                <c:pt idx="3">
                  <c:v>1963.9147727272727</c:v>
                </c:pt>
                <c:pt idx="4">
                  <c:v>1854.1988636363635</c:v>
                </c:pt>
                <c:pt idx="5">
                  <c:v>1821.284090909091</c:v>
                </c:pt>
                <c:pt idx="6">
                  <c:v>1700.596590909091</c:v>
                </c:pt>
                <c:pt idx="7">
                  <c:v>1514.0795454545455</c:v>
                </c:pt>
                <c:pt idx="8">
                  <c:v>1272.7045454545455</c:v>
                </c:pt>
                <c:pt idx="9">
                  <c:v>1119.1022727272727</c:v>
                </c:pt>
                <c:pt idx="10">
                  <c:v>1119.1022727272727</c:v>
                </c:pt>
                <c:pt idx="11">
                  <c:v>2896.5</c:v>
                </c:pt>
                <c:pt idx="12">
                  <c:v>2709</c:v>
                </c:pt>
                <c:pt idx="13">
                  <c:v>3949.772727272727</c:v>
                </c:pt>
                <c:pt idx="14">
                  <c:v>3894.914772727273</c:v>
                </c:pt>
                <c:pt idx="15">
                  <c:v>3686.4545454545455</c:v>
                </c:pt>
                <c:pt idx="16">
                  <c:v>3620.625</c:v>
                </c:pt>
                <c:pt idx="17">
                  <c:v>3456.0511363636365</c:v>
                </c:pt>
                <c:pt idx="18">
                  <c:v>3093.9886363636365</c:v>
                </c:pt>
                <c:pt idx="19">
                  <c:v>2962.3295454545455</c:v>
                </c:pt>
                <c:pt idx="20">
                  <c:v>2699.0113636363635</c:v>
                </c:pt>
                <c:pt idx="21">
                  <c:v>2556.380681818182</c:v>
                </c:pt>
              </c:numCache>
            </c:numRef>
          </c:yVal>
        </c:ser>
        <c:ser>
          <c:idx val="5"/>
          <c:order val="5"/>
          <c:tx>
            <c:v>1998</c:v>
          </c:tx>
          <c:spPr>
            <a:ln w="12700">
              <a:solidFill>
                <a:srgbClr val="800000"/>
              </a:solidFill>
              <a:prstDash val="solid"/>
            </a:ln>
          </c:spPr>
          <c:marker>
            <c:symbol val="none"/>
          </c:marker>
          <c:xVal>
            <c:numRef>
              <c:f>HEIZOEL.XLS!$C$111:$C$121</c:f>
              <c:numCache>
                <c:formatCode>0</c:formatCode>
                <c:ptCount val="11"/>
                <c:pt idx="0">
                  <c:v>0</c:v>
                </c:pt>
                <c:pt idx="1">
                  <c:v>24</c:v>
                </c:pt>
                <c:pt idx="2">
                  <c:v>46</c:v>
                </c:pt>
                <c:pt idx="3">
                  <c:v>87</c:v>
                </c:pt>
                <c:pt idx="4">
                  <c:v>97</c:v>
                </c:pt>
                <c:pt idx="5">
                  <c:v>97</c:v>
                </c:pt>
                <c:pt idx="6">
                  <c:v>122</c:v>
                </c:pt>
                <c:pt idx="7">
                  <c:v>227</c:v>
                </c:pt>
                <c:pt idx="8">
                  <c:v>305</c:v>
                </c:pt>
                <c:pt idx="9">
                  <c:v>344</c:v>
                </c:pt>
                <c:pt idx="10">
                  <c:v>365</c:v>
                </c:pt>
              </c:numCache>
            </c:numRef>
          </c:xVal>
          <c:yVal>
            <c:numRef>
              <c:f>HEIZOEL.XLS!$D$111:$D$121</c:f>
              <c:numCache>
                <c:formatCode>0</c:formatCode>
                <c:ptCount val="11"/>
                <c:pt idx="0">
                  <c:v>2556.380681818182</c:v>
                </c:pt>
                <c:pt idx="1">
                  <c:v>2172.375</c:v>
                </c:pt>
                <c:pt idx="2">
                  <c:v>1810.3125</c:v>
                </c:pt>
                <c:pt idx="3">
                  <c:v>1239.7897727272727</c:v>
                </c:pt>
                <c:pt idx="4">
                  <c:v>826</c:v>
                </c:pt>
                <c:pt idx="5">
                  <c:v>3828</c:v>
                </c:pt>
                <c:pt idx="6">
                  <c:v>3686.4545454545455</c:v>
                </c:pt>
                <c:pt idx="7">
                  <c:v>3401.193181818182</c:v>
                </c:pt>
                <c:pt idx="8">
                  <c:v>2896.5</c:v>
                </c:pt>
                <c:pt idx="9">
                  <c:v>2216.2613636363635</c:v>
                </c:pt>
                <c:pt idx="10">
                  <c:v>1909.0568181818182</c:v>
                </c:pt>
              </c:numCache>
            </c:numRef>
          </c:yVal>
        </c:ser>
        <c:axId val="48367872"/>
        <c:axId val="48382336"/>
      </c:scatterChart>
      <c:scatterChart>
        <c:scatterStyle val="lineMarker"/>
        <c:ser>
          <c:idx val="6"/>
          <c:order val="6"/>
          <c:tx>
            <c:v>1999</c:v>
          </c:tx>
          <c:spPr>
            <a:ln w="25400">
              <a:solidFill>
                <a:srgbClr val="FF8080"/>
              </a:solidFill>
              <a:prstDash val="solid"/>
            </a:ln>
          </c:spPr>
          <c:marker>
            <c:symbol val="none"/>
          </c:marker>
          <c:xVal>
            <c:numRef>
              <c:f>HEIZOEL.XLS!$C$122:$C$139</c:f>
              <c:numCache>
                <c:formatCode>0</c:formatCode>
                <c:ptCount val="18"/>
                <c:pt idx="0">
                  <c:v>0</c:v>
                </c:pt>
                <c:pt idx="1">
                  <c:v>26</c:v>
                </c:pt>
                <c:pt idx="2">
                  <c:v>38</c:v>
                </c:pt>
                <c:pt idx="3">
                  <c:v>54</c:v>
                </c:pt>
                <c:pt idx="4">
                  <c:v>54</c:v>
                </c:pt>
                <c:pt idx="5">
                  <c:v>70</c:v>
                </c:pt>
                <c:pt idx="6">
                  <c:v>80</c:v>
                </c:pt>
                <c:pt idx="7">
                  <c:v>107</c:v>
                </c:pt>
                <c:pt idx="8">
                  <c:v>121</c:v>
                </c:pt>
                <c:pt idx="9">
                  <c:v>189</c:v>
                </c:pt>
                <c:pt idx="10">
                  <c:v>248</c:v>
                </c:pt>
                <c:pt idx="11">
                  <c:v>277</c:v>
                </c:pt>
                <c:pt idx="12">
                  <c:v>283</c:v>
                </c:pt>
                <c:pt idx="13">
                  <c:v>305</c:v>
                </c:pt>
                <c:pt idx="14">
                  <c:v>329</c:v>
                </c:pt>
                <c:pt idx="15">
                  <c:v>349</c:v>
                </c:pt>
                <c:pt idx="16">
                  <c:v>356</c:v>
                </c:pt>
                <c:pt idx="17">
                  <c:v>365</c:v>
                </c:pt>
              </c:numCache>
            </c:numRef>
          </c:xVal>
          <c:yVal>
            <c:numRef>
              <c:f>HEIZOEL.XLS!$D$122:$D$139</c:f>
              <c:numCache>
                <c:formatCode>0</c:formatCode>
                <c:ptCount val="18"/>
                <c:pt idx="0">
                  <c:v>1909.0568181818182</c:v>
                </c:pt>
                <c:pt idx="1">
                  <c:v>1514.0795454545455</c:v>
                </c:pt>
                <c:pt idx="2">
                  <c:v>1294.6477272727273</c:v>
                </c:pt>
                <c:pt idx="3">
                  <c:v>1162.9886363636365</c:v>
                </c:pt>
                <c:pt idx="4">
                  <c:v>3949.772727272727</c:v>
                </c:pt>
                <c:pt idx="5">
                  <c:v>3708.397727272727</c:v>
                </c:pt>
                <c:pt idx="6">
                  <c:v>3598.681818181818</c:v>
                </c:pt>
                <c:pt idx="7">
                  <c:v>3313.4204545454545</c:v>
                </c:pt>
                <c:pt idx="8">
                  <c:v>3225.647727272727</c:v>
                </c:pt>
                <c:pt idx="9">
                  <c:v>3006.215909090909</c:v>
                </c:pt>
                <c:pt idx="10">
                  <c:v>2918.443181818182</c:v>
                </c:pt>
                <c:pt idx="11">
                  <c:v>2852.6136363636365</c:v>
                </c:pt>
                <c:pt idx="12">
                  <c:v>2808.727272727273</c:v>
                </c:pt>
                <c:pt idx="13">
                  <c:v>2611.2386363636365</c:v>
                </c:pt>
                <c:pt idx="14">
                  <c:v>2238.2045454545455</c:v>
                </c:pt>
                <c:pt idx="15">
                  <c:v>1985.8579545454543</c:v>
                </c:pt>
                <c:pt idx="16">
                  <c:v>1843.2272727272727</c:v>
                </c:pt>
                <c:pt idx="17">
                  <c:v>1492.1363636363635</c:v>
                </c:pt>
              </c:numCache>
            </c:numRef>
          </c:yVal>
        </c:ser>
        <c:ser>
          <c:idx val="7"/>
          <c:order val="7"/>
          <c:tx>
            <c:v>2000</c:v>
          </c:tx>
          <c:spPr>
            <a:ln w="254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Ref>
              <c:f>HEIZOEL.XLS!$C$140:$C$155</c:f>
              <c:numCache>
                <c:formatCode>0</c:formatCode>
                <c:ptCount val="16"/>
                <c:pt idx="0">
                  <c:v>0</c:v>
                </c:pt>
                <c:pt idx="1">
                  <c:v>15</c:v>
                </c:pt>
                <c:pt idx="2">
                  <c:v>37</c:v>
                </c:pt>
                <c:pt idx="3">
                  <c:v>44</c:v>
                </c:pt>
                <c:pt idx="4">
                  <c:v>61</c:v>
                </c:pt>
                <c:pt idx="5">
                  <c:v>68</c:v>
                </c:pt>
                <c:pt idx="6">
                  <c:v>68</c:v>
                </c:pt>
                <c:pt idx="7">
                  <c:v>74</c:v>
                </c:pt>
                <c:pt idx="8">
                  <c:v>113</c:v>
                </c:pt>
                <c:pt idx="9">
                  <c:v>164</c:v>
                </c:pt>
                <c:pt idx="10">
                  <c:v>256</c:v>
                </c:pt>
                <c:pt idx="11">
                  <c:v>256</c:v>
                </c:pt>
                <c:pt idx="12">
                  <c:v>309</c:v>
                </c:pt>
                <c:pt idx="13">
                  <c:v>331</c:v>
                </c:pt>
                <c:pt idx="14">
                  <c:v>357</c:v>
                </c:pt>
                <c:pt idx="15">
                  <c:v>366</c:v>
                </c:pt>
              </c:numCache>
            </c:numRef>
          </c:xVal>
          <c:yVal>
            <c:numRef>
              <c:f>HEIZOEL.XLS!$D$140:$D$155</c:f>
              <c:numCache>
                <c:formatCode>0</c:formatCode>
                <c:ptCount val="16"/>
                <c:pt idx="0">
                  <c:v>1492.1363636363635</c:v>
                </c:pt>
                <c:pt idx="1">
                  <c:v>1470.1931818181818</c:v>
                </c:pt>
                <c:pt idx="2">
                  <c:v>1141.0454545454545</c:v>
                </c:pt>
                <c:pt idx="3">
                  <c:v>1031.3295454545455</c:v>
                </c:pt>
                <c:pt idx="4">
                  <c:v>658.2954545454545</c:v>
                </c:pt>
                <c:pt idx="5">
                  <c:v>592.46590909090912</c:v>
                </c:pt>
                <c:pt idx="6">
                  <c:v>2589.2954545454545</c:v>
                </c:pt>
                <c:pt idx="7">
                  <c:v>2545.409090909091</c:v>
                </c:pt>
                <c:pt idx="8">
                  <c:v>2183.346590909091</c:v>
                </c:pt>
                <c:pt idx="9">
                  <c:v>2018.7727272727273</c:v>
                </c:pt>
                <c:pt idx="10">
                  <c:v>1865.1704545454545</c:v>
                </c:pt>
                <c:pt idx="11">
                  <c:v>3938.801136363636</c:v>
                </c:pt>
                <c:pt idx="12">
                  <c:v>3664.5113636363635</c:v>
                </c:pt>
                <c:pt idx="13">
                  <c:v>3379.25</c:v>
                </c:pt>
                <c:pt idx="14">
                  <c:v>3050.102272727273</c:v>
                </c:pt>
                <c:pt idx="15">
                  <c:v>2852.6136363636365</c:v>
                </c:pt>
              </c:numCache>
            </c:numRef>
          </c:yVal>
        </c:ser>
        <c:ser>
          <c:idx val="8"/>
          <c:order val="8"/>
          <c:tx>
            <c:v>2001</c:v>
          </c:tx>
          <c:spPr>
            <a:ln w="25400">
              <a:solidFill>
                <a:srgbClr val="0000FF"/>
              </a:solidFill>
              <a:prstDash val="solid"/>
            </a:ln>
          </c:spPr>
          <c:marker>
            <c:symbol val="none"/>
          </c:marker>
          <c:xVal>
            <c:numRef>
              <c:f>HEIZOEL.XLS!$C$156:$C$167</c:f>
              <c:numCache>
                <c:formatCode>0</c:formatCode>
                <c:ptCount val="12"/>
                <c:pt idx="0">
                  <c:v>0</c:v>
                </c:pt>
                <c:pt idx="1">
                  <c:v>47</c:v>
                </c:pt>
                <c:pt idx="2">
                  <c:v>63</c:v>
                </c:pt>
                <c:pt idx="3">
                  <c:v>97</c:v>
                </c:pt>
                <c:pt idx="4">
                  <c:v>123</c:v>
                </c:pt>
                <c:pt idx="5">
                  <c:v>124</c:v>
                </c:pt>
                <c:pt idx="6">
                  <c:v>182</c:v>
                </c:pt>
                <c:pt idx="7">
                  <c:v>251</c:v>
                </c:pt>
                <c:pt idx="8">
                  <c:v>259</c:v>
                </c:pt>
                <c:pt idx="9">
                  <c:v>308</c:v>
                </c:pt>
                <c:pt idx="10">
                  <c:v>343</c:v>
                </c:pt>
                <c:pt idx="11">
                  <c:v>365</c:v>
                </c:pt>
              </c:numCache>
            </c:numRef>
          </c:xVal>
          <c:yVal>
            <c:numRef>
              <c:f>HEIZOEL.XLS!$D$156:$D$167</c:f>
              <c:numCache>
                <c:formatCode>0</c:formatCode>
                <c:ptCount val="12"/>
                <c:pt idx="0">
                  <c:v>2853</c:v>
                </c:pt>
                <c:pt idx="1">
                  <c:v>2128.4886363636365</c:v>
                </c:pt>
                <c:pt idx="2">
                  <c:v>1865.1704545454545</c:v>
                </c:pt>
                <c:pt idx="3">
                  <c:v>1492.1363636363635</c:v>
                </c:pt>
                <c:pt idx="4">
                  <c:v>1206.875</c:v>
                </c:pt>
                <c:pt idx="5">
                  <c:v>3872.9715909090914</c:v>
                </c:pt>
                <c:pt idx="6">
                  <c:v>3686.4545454545455</c:v>
                </c:pt>
                <c:pt idx="7">
                  <c:v>3532.852272727273</c:v>
                </c:pt>
                <c:pt idx="8">
                  <c:v>3467.022727272727</c:v>
                </c:pt>
                <c:pt idx="9">
                  <c:v>3137.875</c:v>
                </c:pt>
                <c:pt idx="10">
                  <c:v>2633.181818181818</c:v>
                </c:pt>
                <c:pt idx="11">
                  <c:v>2128.4886363636365</c:v>
                </c:pt>
              </c:numCache>
            </c:numRef>
          </c:yVal>
        </c:ser>
        <c:ser>
          <c:idx val="9"/>
          <c:order val="9"/>
          <c:tx>
            <c:v>2002</c:v>
          </c:tx>
          <c:spPr>
            <a:ln w="38100">
              <a:solidFill>
                <a:srgbClr val="69FFFF"/>
              </a:solidFill>
              <a:prstDash val="solid"/>
            </a:ln>
          </c:spPr>
          <c:marker>
            <c:symbol val="none"/>
          </c:marker>
          <c:xVal>
            <c:numRef>
              <c:f>HEIZOEL.XLS!$C$168:$C$183</c:f>
              <c:numCache>
                <c:formatCode>0</c:formatCode>
                <c:ptCount val="16"/>
                <c:pt idx="0">
                  <c:v>1</c:v>
                </c:pt>
                <c:pt idx="1">
                  <c:v>41</c:v>
                </c:pt>
                <c:pt idx="2">
                  <c:v>62</c:v>
                </c:pt>
                <c:pt idx="3">
                  <c:v>68</c:v>
                </c:pt>
                <c:pt idx="4">
                  <c:v>93</c:v>
                </c:pt>
                <c:pt idx="5">
                  <c:v>93</c:v>
                </c:pt>
                <c:pt idx="6">
                  <c:v>93</c:v>
                </c:pt>
                <c:pt idx="7">
                  <c:v>97</c:v>
                </c:pt>
                <c:pt idx="8">
                  <c:v>129</c:v>
                </c:pt>
                <c:pt idx="9">
                  <c:v>181</c:v>
                </c:pt>
                <c:pt idx="10">
                  <c:v>265</c:v>
                </c:pt>
                <c:pt idx="11">
                  <c:v>276</c:v>
                </c:pt>
                <c:pt idx="12">
                  <c:v>310</c:v>
                </c:pt>
                <c:pt idx="13">
                  <c:v>335</c:v>
                </c:pt>
                <c:pt idx="14">
                  <c:v>357</c:v>
                </c:pt>
                <c:pt idx="15">
                  <c:v>365</c:v>
                </c:pt>
              </c:numCache>
            </c:numRef>
          </c:xVal>
          <c:yVal>
            <c:numRef>
              <c:f>HEIZOEL.XLS!$D$168:$D$183</c:f>
              <c:numCache>
                <c:formatCode>0</c:formatCode>
                <c:ptCount val="16"/>
                <c:pt idx="0">
                  <c:v>2128.4886363636365</c:v>
                </c:pt>
                <c:pt idx="1">
                  <c:v>1470.1931818181818</c:v>
                </c:pt>
                <c:pt idx="2">
                  <c:v>1162.9886363636365</c:v>
                </c:pt>
                <c:pt idx="3">
                  <c:v>1097.159090909091</c:v>
                </c:pt>
                <c:pt idx="4">
                  <c:v>877.72727272727275</c:v>
                </c:pt>
                <c:pt idx="5">
                  <c:v>3927.8295454545455</c:v>
                </c:pt>
                <c:pt idx="6">
                  <c:v>3927.8295454545455</c:v>
                </c:pt>
                <c:pt idx="7">
                  <c:v>3905.886363636364</c:v>
                </c:pt>
                <c:pt idx="8">
                  <c:v>3664.5113636363635</c:v>
                </c:pt>
                <c:pt idx="9">
                  <c:v>3532.852272727273</c:v>
                </c:pt>
                <c:pt idx="10">
                  <c:v>3313.4204545454545</c:v>
                </c:pt>
                <c:pt idx="11">
                  <c:v>3247.590909090909</c:v>
                </c:pt>
                <c:pt idx="12">
                  <c:v>2962.3295454545455</c:v>
                </c:pt>
                <c:pt idx="13">
                  <c:v>2742.897727272727</c:v>
                </c:pt>
                <c:pt idx="14">
                  <c:v>2435.693181818182</c:v>
                </c:pt>
                <c:pt idx="15">
                  <c:v>2369.8636363636365</c:v>
                </c:pt>
              </c:numCache>
            </c:numRef>
          </c:yVal>
        </c:ser>
        <c:ser>
          <c:idx val="10"/>
          <c:order val="10"/>
          <c:tx>
            <c:v>2003</c:v>
          </c:tx>
          <c:spPr>
            <a:ln w="38100">
              <a:solidFill>
                <a:srgbClr val="008000"/>
              </a:solidFill>
              <a:prstDash val="solid"/>
            </a:ln>
          </c:spPr>
          <c:marker>
            <c:symbol val="none"/>
          </c:marker>
          <c:xVal>
            <c:numRef>
              <c:f>HEIZOEL.XLS!$C$184:$C$196</c:f>
              <c:numCache>
                <c:formatCode>0</c:formatCode>
                <c:ptCount val="13"/>
                <c:pt idx="0">
                  <c:v>0</c:v>
                </c:pt>
                <c:pt idx="1">
                  <c:v>18</c:v>
                </c:pt>
                <c:pt idx="2">
                  <c:v>33</c:v>
                </c:pt>
                <c:pt idx="3">
                  <c:v>47</c:v>
                </c:pt>
                <c:pt idx="4">
                  <c:v>75</c:v>
                </c:pt>
                <c:pt idx="5">
                  <c:v>89</c:v>
                </c:pt>
                <c:pt idx="6">
                  <c:v>122</c:v>
                </c:pt>
                <c:pt idx="7">
                  <c:v>143</c:v>
                </c:pt>
                <c:pt idx="8">
                  <c:v>143</c:v>
                </c:pt>
                <c:pt idx="9">
                  <c:v>158</c:v>
                </c:pt>
                <c:pt idx="10">
                  <c:v>214</c:v>
                </c:pt>
                <c:pt idx="11">
                  <c:v>313</c:v>
                </c:pt>
                <c:pt idx="12">
                  <c:v>365</c:v>
                </c:pt>
              </c:numCache>
            </c:numRef>
          </c:xVal>
          <c:yVal>
            <c:numRef>
              <c:f>HEIZOEL.XLS!$D$184:$D$196</c:f>
              <c:numCache>
                <c:formatCode>0</c:formatCode>
                <c:ptCount val="13"/>
                <c:pt idx="0">
                  <c:v>2369.8636363636365</c:v>
                </c:pt>
                <c:pt idx="1">
                  <c:v>2062.659090909091</c:v>
                </c:pt>
                <c:pt idx="2">
                  <c:v>1865.1704545454545</c:v>
                </c:pt>
                <c:pt idx="3">
                  <c:v>1645.7386363636365</c:v>
                </c:pt>
                <c:pt idx="4">
                  <c:v>1338.534090909091</c:v>
                </c:pt>
                <c:pt idx="5">
                  <c:v>1250.7613636363635</c:v>
                </c:pt>
                <c:pt idx="6">
                  <c:v>1075.215909090909</c:v>
                </c:pt>
                <c:pt idx="7">
                  <c:v>833.84090909090912</c:v>
                </c:pt>
                <c:pt idx="8">
                  <c:v>3872.9715909090914</c:v>
                </c:pt>
                <c:pt idx="9">
                  <c:v>3851.028409090909</c:v>
                </c:pt>
                <c:pt idx="10">
                  <c:v>3752.284090909091</c:v>
                </c:pt>
                <c:pt idx="11">
                  <c:v>3269.534090909091</c:v>
                </c:pt>
                <c:pt idx="12">
                  <c:v>2567.352272727273</c:v>
                </c:pt>
              </c:numCache>
            </c:numRef>
          </c:yVal>
        </c:ser>
        <c:ser>
          <c:idx val="11"/>
          <c:order val="11"/>
          <c:tx>
            <c:v>2004</c:v>
          </c:tx>
          <c:spPr>
            <a:ln w="38100">
              <a:solidFill>
                <a:srgbClr val="FF00FF"/>
              </a:solidFill>
              <a:prstDash val="solid"/>
            </a:ln>
          </c:spPr>
          <c:marker>
            <c:symbol val="none"/>
          </c:marker>
          <c:xVal>
            <c:numRef>
              <c:f>HEIZOEL.XLS!$C$197:$C$206</c:f>
              <c:numCache>
                <c:formatCode>0</c:formatCode>
                <c:ptCount val="10"/>
                <c:pt idx="0">
                  <c:v>0</c:v>
                </c:pt>
                <c:pt idx="1">
                  <c:v>67</c:v>
                </c:pt>
                <c:pt idx="2">
                  <c:v>108</c:v>
                </c:pt>
                <c:pt idx="3">
                  <c:v>161</c:v>
                </c:pt>
                <c:pt idx="4">
                  <c:v>169</c:v>
                </c:pt>
                <c:pt idx="5">
                  <c:v>169</c:v>
                </c:pt>
                <c:pt idx="6">
                  <c:v>302</c:v>
                </c:pt>
                <c:pt idx="7">
                  <c:v>327</c:v>
                </c:pt>
                <c:pt idx="8">
                  <c:v>348</c:v>
                </c:pt>
                <c:pt idx="9">
                  <c:v>366</c:v>
                </c:pt>
              </c:numCache>
            </c:numRef>
          </c:xVal>
          <c:yVal>
            <c:numRef>
              <c:f>HEIZOEL.XLS!$D$197:$D$206</c:f>
              <c:numCache>
                <c:formatCode>0</c:formatCode>
                <c:ptCount val="10"/>
                <c:pt idx="0">
                  <c:v>2567.352272727273</c:v>
                </c:pt>
                <c:pt idx="1">
                  <c:v>1536.0227272727273</c:v>
                </c:pt>
                <c:pt idx="2">
                  <c:v>1162.9886363636365</c:v>
                </c:pt>
                <c:pt idx="3">
                  <c:v>1009.3863636363636</c:v>
                </c:pt>
                <c:pt idx="4">
                  <c:v>1009.3863636363636</c:v>
                </c:pt>
                <c:pt idx="5">
                  <c:v>3840.056818181818</c:v>
                </c:pt>
                <c:pt idx="6">
                  <c:v>3642.568181818182</c:v>
                </c:pt>
                <c:pt idx="7">
                  <c:v>3401.193181818182</c:v>
                </c:pt>
                <c:pt idx="8">
                  <c:v>3072.0454545454545</c:v>
                </c:pt>
                <c:pt idx="9">
                  <c:v>2852.6136363636365</c:v>
                </c:pt>
              </c:numCache>
            </c:numRef>
          </c:yVal>
        </c:ser>
        <c:ser>
          <c:idx val="12"/>
          <c:order val="12"/>
          <c:tx>
            <c:v>2005</c:v>
          </c:tx>
          <c:spPr>
            <a:ln w="38100">
              <a:solidFill>
                <a:srgbClr val="339933"/>
              </a:solidFill>
              <a:prstDash val="solid"/>
            </a:ln>
          </c:spPr>
          <c:marker>
            <c:symbol val="none"/>
          </c:marker>
          <c:xVal>
            <c:numRef>
              <c:f>HEIZOEL.XLS!$C$207:$C$218</c:f>
              <c:numCache>
                <c:formatCode>0</c:formatCode>
                <c:ptCount val="12"/>
                <c:pt idx="0">
                  <c:v>0</c:v>
                </c:pt>
                <c:pt idx="1">
                  <c:v>47</c:v>
                </c:pt>
                <c:pt idx="2">
                  <c:v>65</c:v>
                </c:pt>
                <c:pt idx="3">
                  <c:v>107</c:v>
                </c:pt>
                <c:pt idx="4">
                  <c:v>183</c:v>
                </c:pt>
                <c:pt idx="5">
                  <c:v>219</c:v>
                </c:pt>
                <c:pt idx="6">
                  <c:v>246</c:v>
                </c:pt>
                <c:pt idx="7">
                  <c:v>281</c:v>
                </c:pt>
                <c:pt idx="8">
                  <c:v>311</c:v>
                </c:pt>
                <c:pt idx="9">
                  <c:v>311</c:v>
                </c:pt>
                <c:pt idx="10">
                  <c:v>328</c:v>
                </c:pt>
                <c:pt idx="11">
                  <c:v>365</c:v>
                </c:pt>
              </c:numCache>
            </c:numRef>
          </c:xVal>
          <c:yVal>
            <c:numRef>
              <c:f>HEIZOEL.XLS!$D$207:$D$218</c:f>
              <c:numCache>
                <c:formatCode>0</c:formatCode>
                <c:ptCount val="12"/>
                <c:pt idx="0">
                  <c:v>2852.6136363636365</c:v>
                </c:pt>
                <c:pt idx="1">
                  <c:v>2216.2613636363635</c:v>
                </c:pt>
                <c:pt idx="2">
                  <c:v>1952.943181818182</c:v>
                </c:pt>
                <c:pt idx="3">
                  <c:v>1601.8522727272727</c:v>
                </c:pt>
                <c:pt idx="4">
                  <c:v>1404.3636363636365</c:v>
                </c:pt>
                <c:pt idx="5">
                  <c:v>1360.4772727272727</c:v>
                </c:pt>
                <c:pt idx="6">
                  <c:v>1272.7045454545455</c:v>
                </c:pt>
                <c:pt idx="7">
                  <c:v>1184.9318181818182</c:v>
                </c:pt>
                <c:pt idx="8">
                  <c:v>1097.159090909091</c:v>
                </c:pt>
                <c:pt idx="9">
                  <c:v>3829.085227272727</c:v>
                </c:pt>
                <c:pt idx="10">
                  <c:v>3730.340909090909</c:v>
                </c:pt>
                <c:pt idx="11">
                  <c:v>3269.534090909091</c:v>
                </c:pt>
              </c:numCache>
            </c:numRef>
          </c:yVal>
        </c:ser>
        <c:ser>
          <c:idx val="13"/>
          <c:order val="13"/>
          <c:tx>
            <c:v>2006</c:v>
          </c:tx>
          <c:spPr>
            <a:ln w="381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Ref>
              <c:f>HEIZOEL.XLS!$C$219:$C$227</c:f>
              <c:numCache>
                <c:formatCode>0</c:formatCode>
                <c:ptCount val="9"/>
                <c:pt idx="0">
                  <c:v>0</c:v>
                </c:pt>
                <c:pt idx="1">
                  <c:v>8</c:v>
                </c:pt>
                <c:pt idx="2">
                  <c:v>57</c:v>
                </c:pt>
                <c:pt idx="3">
                  <c:v>70</c:v>
                </c:pt>
                <c:pt idx="4">
                  <c:v>154</c:v>
                </c:pt>
                <c:pt idx="5">
                  <c:v>285</c:v>
                </c:pt>
                <c:pt idx="6">
                  <c:v>306</c:v>
                </c:pt>
                <c:pt idx="7">
                  <c:v>354</c:v>
                </c:pt>
                <c:pt idx="8">
                  <c:v>365</c:v>
                </c:pt>
              </c:numCache>
            </c:numRef>
          </c:xVal>
          <c:yVal>
            <c:numRef>
              <c:f>HEIZOEL.XLS!$D$219:$D$227</c:f>
              <c:numCache>
                <c:formatCode>0</c:formatCode>
                <c:ptCount val="9"/>
                <c:pt idx="0">
                  <c:v>3269.534090909091</c:v>
                </c:pt>
                <c:pt idx="1">
                  <c:v>3181.7613636363635</c:v>
                </c:pt>
                <c:pt idx="2">
                  <c:v>2479.5795454545455</c:v>
                </c:pt>
                <c:pt idx="3">
                  <c:v>2304.034090909091</c:v>
                </c:pt>
                <c:pt idx="4">
                  <c:v>1865.1704545454545</c:v>
                </c:pt>
                <c:pt idx="5">
                  <c:v>1579.909090909091</c:v>
                </c:pt>
                <c:pt idx="6">
                  <c:v>1557.965909090909</c:v>
                </c:pt>
                <c:pt idx="7">
                  <c:v>1075.215909090909</c:v>
                </c:pt>
                <c:pt idx="8">
                  <c:v>987.44318181818176</c:v>
                </c:pt>
              </c:numCache>
            </c:numRef>
          </c:yVal>
        </c:ser>
        <c:ser>
          <c:idx val="14"/>
          <c:order val="14"/>
          <c:tx>
            <c:v>2007</c:v>
          </c:tx>
          <c:spPr>
            <a:ln w="38100">
              <a:solidFill>
                <a:srgbClr val="3333CC"/>
              </a:solidFill>
              <a:prstDash val="solid"/>
            </a:ln>
          </c:spPr>
          <c:marker>
            <c:symbol val="none"/>
          </c:marker>
          <c:xVal>
            <c:numRef>
              <c:f>HEIZOEL.XLS!$C$228:$C$237</c:f>
              <c:numCache>
                <c:formatCode>0</c:formatCode>
                <c:ptCount val="10"/>
                <c:pt idx="0">
                  <c:v>0</c:v>
                </c:pt>
                <c:pt idx="1">
                  <c:v>5</c:v>
                </c:pt>
                <c:pt idx="2">
                  <c:v>7</c:v>
                </c:pt>
                <c:pt idx="3">
                  <c:v>75</c:v>
                </c:pt>
                <c:pt idx="4">
                  <c:v>103</c:v>
                </c:pt>
                <c:pt idx="5">
                  <c:v>231</c:v>
                </c:pt>
                <c:pt idx="6">
                  <c:v>294</c:v>
                </c:pt>
                <c:pt idx="7">
                  <c:v>320</c:v>
                </c:pt>
                <c:pt idx="8">
                  <c:v>359</c:v>
                </c:pt>
                <c:pt idx="9">
                  <c:v>365</c:v>
                </c:pt>
              </c:numCache>
            </c:numRef>
          </c:xVal>
          <c:yVal>
            <c:numRef>
              <c:f>HEIZOEL.XLS!$D$228:$D$237</c:f>
              <c:numCache>
                <c:formatCode>0</c:formatCode>
                <c:ptCount val="10"/>
                <c:pt idx="0">
                  <c:v>987.44318181818176</c:v>
                </c:pt>
                <c:pt idx="1">
                  <c:v>3993.6590909090914</c:v>
                </c:pt>
                <c:pt idx="2">
                  <c:v>3949.772727272727</c:v>
                </c:pt>
                <c:pt idx="3">
                  <c:v>3203.7045454545455</c:v>
                </c:pt>
                <c:pt idx="4">
                  <c:v>2940.3863636363635</c:v>
                </c:pt>
                <c:pt idx="5">
                  <c:v>2699.0113636363635</c:v>
                </c:pt>
                <c:pt idx="6">
                  <c:v>2523.465909090909</c:v>
                </c:pt>
                <c:pt idx="7">
                  <c:v>2216.2613636363635</c:v>
                </c:pt>
                <c:pt idx="8">
                  <c:v>1645.7386363636365</c:v>
                </c:pt>
                <c:pt idx="9">
                  <c:v>1601.8522727272727</c:v>
                </c:pt>
              </c:numCache>
            </c:numRef>
          </c:yVal>
        </c:ser>
        <c:ser>
          <c:idx val="15"/>
          <c:order val="15"/>
          <c:tx>
            <c:v>2008</c:v>
          </c:tx>
          <c:spPr>
            <a:ln w="38100">
              <a:solidFill>
                <a:srgbClr val="424242"/>
              </a:solidFill>
              <a:prstDash val="solid"/>
            </a:ln>
          </c:spPr>
          <c:marker>
            <c:symbol val="none"/>
          </c:marker>
          <c:xVal>
            <c:numRef>
              <c:f>HEIZOEL.XLS!$C$238:$C$250</c:f>
              <c:numCache>
                <c:formatCode>0</c:formatCode>
                <c:ptCount val="13"/>
                <c:pt idx="0">
                  <c:v>0</c:v>
                </c:pt>
                <c:pt idx="1">
                  <c:v>19</c:v>
                </c:pt>
                <c:pt idx="2">
                  <c:v>56</c:v>
                </c:pt>
                <c:pt idx="3">
                  <c:v>73</c:v>
                </c:pt>
                <c:pt idx="4">
                  <c:v>93</c:v>
                </c:pt>
                <c:pt idx="5">
                  <c:v>100</c:v>
                </c:pt>
                <c:pt idx="6">
                  <c:v>156</c:v>
                </c:pt>
                <c:pt idx="7">
                  <c:v>156</c:v>
                </c:pt>
                <c:pt idx="8">
                  <c:v>223</c:v>
                </c:pt>
                <c:pt idx="9">
                  <c:v>277</c:v>
                </c:pt>
                <c:pt idx="10">
                  <c:v>295</c:v>
                </c:pt>
                <c:pt idx="11">
                  <c:v>354</c:v>
                </c:pt>
                <c:pt idx="12">
                  <c:v>366</c:v>
                </c:pt>
              </c:numCache>
            </c:numRef>
          </c:xVal>
          <c:yVal>
            <c:numRef>
              <c:f>HEIZOEL.XLS!$D$238:$D$250</c:f>
              <c:numCache>
                <c:formatCode>0</c:formatCode>
                <c:ptCount val="13"/>
                <c:pt idx="0">
                  <c:v>1601.8522727272727</c:v>
                </c:pt>
                <c:pt idx="1">
                  <c:v>1360.4772727272727</c:v>
                </c:pt>
                <c:pt idx="2">
                  <c:v>877.72727272727275</c:v>
                </c:pt>
                <c:pt idx="3">
                  <c:v>768.01136363636363</c:v>
                </c:pt>
                <c:pt idx="4">
                  <c:v>548.5795454545455</c:v>
                </c:pt>
                <c:pt idx="5">
                  <c:v>482.75</c:v>
                </c:pt>
                <c:pt idx="6">
                  <c:v>329.14772727272725</c:v>
                </c:pt>
                <c:pt idx="7">
                  <c:v>3938.801136363636</c:v>
                </c:pt>
                <c:pt idx="8">
                  <c:v>3840.056818181818</c:v>
                </c:pt>
                <c:pt idx="9">
                  <c:v>3730.340909090909</c:v>
                </c:pt>
                <c:pt idx="10">
                  <c:v>3708.397727272727</c:v>
                </c:pt>
                <c:pt idx="11">
                  <c:v>3028.159090909091</c:v>
                </c:pt>
                <c:pt idx="12">
                  <c:v>2852.6136363636365</c:v>
                </c:pt>
              </c:numCache>
            </c:numRef>
          </c:yVal>
        </c:ser>
        <c:ser>
          <c:idx val="16"/>
          <c:order val="16"/>
          <c:tx>
            <c:v>2009</c:v>
          </c:tx>
          <c:spPr>
            <a:ln w="53975">
              <a:solidFill>
                <a:srgbClr val="FF0000"/>
              </a:solidFill>
            </a:ln>
          </c:spPr>
          <c:marker>
            <c:symbol val="square"/>
            <c:size val="5"/>
            <c:spPr>
              <a:solidFill>
                <a:srgbClr val="424242"/>
              </a:solidFill>
            </c:spPr>
          </c:marker>
          <c:xVal>
            <c:numRef>
              <c:f>HEIZOEL.XLS!$C$251:$C$253</c:f>
              <c:numCache>
                <c:formatCode>0</c:formatCode>
                <c:ptCount val="3"/>
                <c:pt idx="0">
                  <c:v>0</c:v>
                </c:pt>
                <c:pt idx="1">
                  <c:v>25</c:v>
                </c:pt>
              </c:numCache>
            </c:numRef>
          </c:xVal>
          <c:yVal>
            <c:numRef>
              <c:f>HEIZOEL.XLS!$D$251:$D$253</c:f>
              <c:numCache>
                <c:formatCode>0</c:formatCode>
                <c:ptCount val="3"/>
                <c:pt idx="0">
                  <c:v>2852.6136363636365</c:v>
                </c:pt>
                <c:pt idx="1">
                  <c:v>2369.8636363636365</c:v>
                </c:pt>
              </c:numCache>
            </c:numRef>
          </c:yVal>
        </c:ser>
        <c:axId val="48383872"/>
        <c:axId val="48385408"/>
      </c:scatterChart>
      <c:valAx>
        <c:axId val="48367872"/>
        <c:scaling>
          <c:orientation val="minMax"/>
          <c:max val="366"/>
          <c:min val="0"/>
        </c:scaling>
        <c:axPos val="b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8382336"/>
        <c:crosses val="autoZero"/>
        <c:crossBetween val="midCat"/>
        <c:majorUnit val="30"/>
      </c:valAx>
      <c:valAx>
        <c:axId val="48382336"/>
        <c:scaling>
          <c:orientation val="minMax"/>
          <c:max val="4000"/>
        </c:scaling>
        <c:axPos val="l"/>
        <c:majorGridlines>
          <c:spPr>
            <a:ln w="3175">
              <a:solidFill>
                <a:srgbClr val="3333CC"/>
              </a:solidFill>
              <a:prstDash val="solid"/>
            </a:ln>
          </c:spPr>
        </c:majorGridlines>
        <c:numFmt formatCode="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8367872"/>
        <c:crosses val="autoZero"/>
        <c:crossBetween val="midCat"/>
      </c:valAx>
      <c:valAx>
        <c:axId val="48383872"/>
        <c:scaling>
          <c:orientation val="minMax"/>
        </c:scaling>
        <c:delete val="1"/>
        <c:axPos val="b"/>
        <c:numFmt formatCode="0" sourceLinked="1"/>
        <c:tickLblPos val="nextTo"/>
        <c:crossAx val="48385408"/>
        <c:crosses val="autoZero"/>
        <c:crossBetween val="midCat"/>
      </c:valAx>
      <c:valAx>
        <c:axId val="48385408"/>
        <c:scaling>
          <c:orientation val="minMax"/>
          <c:max val="4000"/>
        </c:scaling>
        <c:axPos val="r"/>
        <c:numFmt formatCode="0" sourceLinked="1"/>
        <c:majorTickMark val="cross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de-DE"/>
          </a:p>
        </c:txPr>
        <c:crossAx val="48383872"/>
        <c:crosses val="max"/>
        <c:crossBetween val="midCat"/>
      </c:valAx>
      <c:spPr>
        <a:gradFill rotWithShape="0">
          <a:gsLst>
            <a:gs pos="0">
              <a:srgbClr val="00FF00"/>
            </a:gs>
            <a:gs pos="100000">
              <a:srgbClr val="FF8080"/>
            </a:gs>
          </a:gsLst>
          <a:lin ang="5400000" scaled="1"/>
        </a:gra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9088455793854493"/>
          <c:y val="0.29845022279191846"/>
          <c:w val="9.7670002808636205E-2"/>
          <c:h val="0.59171021371684063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MS Sans Serif"/>
              <a:ea typeface="MS Sans Serif"/>
              <a:cs typeface="MS Sans Serif"/>
            </a:defRPr>
          </a:pPr>
          <a:endParaRPr lang="de-DE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de-DE"/>
    </a:p>
  </c:txPr>
  <c:printSettings>
    <c:headerFooter alignWithMargins="0">
      <c:oddHeader>&amp;B</c:oddHeader>
      <c:oddFooter>Seite &amp;S</c:oddFooter>
    </c:headerFooter>
    <c:pageMargins b="0.98425196899999956" l="0.78740157499999996" r="0.78740157499999996" t="0.98425196899999956" header="0.49212598450000039" footer="0.49212598450000039"/>
    <c:pageSetup paperSize="9" orientation="landscape" horizontalDpi="300" verticalDpi="0"/>
  </c:printSettings>
  <c:userShapes r:id="rId1"/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Diagramm1"/>
  <sheetViews>
    <sheetView zoomScale="120" workbookViewId="0"/>
  </sheetViews>
  <pageMargins left="0.78740157499999996" right="0.78740157499999996" top="0.984251969" bottom="0.984251969" header="0.4921259845" footer="0.492125984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24950" cy="5638800"/>
    <xdr:graphicFrame macro="">
      <xdr:nvGraphicFramePr>
        <xdr:cNvPr id="2" name="Diagramm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0.05425</cdr:x>
      <cdr:y>0</cdr:y>
    </cdr:from>
    <cdr:to>
      <cdr:x>0.82175</cdr:x>
      <cdr:y>0.9145</cdr:y>
    </cdr:to>
    <cdr:graphicFrame macro="">
      <cdr:nvGraphicFramePr>
        <cdr:cNvPr id="54275" name="Chart 3"/>
        <cdr:cNvGraphicFramePr>
          <a:graphicFrameLocks xmlns:a="http://schemas.openxmlformats.org/drawingml/2006/main"/>
        </cdr:cNvGraphicFramePr>
      </cdr:nvGraphicFramePr>
      <cdr:xfrm>
        <a:off xmlns:a="http://schemas.openxmlformats.org/drawingml/2006/main" x="0" y="0"/>
        <a:ext xmlns:a="http://schemas.openxmlformats.org/drawingml/2006/main" cx="0" cy="0"/>
      </cdr:xfrm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cdr:graphicFrame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0.36612</cdr:x>
      <cdr:y>0.5103</cdr:y>
    </cdr:from>
    <cdr:to>
      <cdr:x>0.37722</cdr:x>
      <cdr:y>0.55099</cdr:y>
    </cdr:to>
    <cdr:sp macro="" textlink="">
      <cdr:nvSpPr>
        <cdr:cNvPr id="55297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531479" y="2516094"/>
          <a:ext cx="76617" cy="20041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</cdr:sp>
  </cdr:relSizeAnchor>
</c:userShape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L260"/>
  <sheetViews>
    <sheetView tabSelected="1" workbookViewId="0">
      <pane ySplit="2" topLeftCell="A96" activePane="bottomLeft" state="frozenSplit"/>
      <selection activeCell="A120" sqref="A120"/>
      <selection pane="bottomLeft" activeCell="J125" sqref="J125"/>
    </sheetView>
  </sheetViews>
  <sheetFormatPr baseColWidth="10" defaultRowHeight="12.75"/>
  <cols>
    <col min="1" max="1" width="12.28515625" customWidth="1"/>
    <col min="2" max="2" width="7.85546875" customWidth="1"/>
    <col min="3" max="3" width="9.28515625" customWidth="1"/>
    <col min="4" max="4" width="7.85546875" style="1" customWidth="1"/>
    <col min="5" max="5" width="13.42578125" style="2" customWidth="1"/>
    <col min="6" max="6" width="13.7109375" style="2" customWidth="1"/>
    <col min="7" max="7" width="11.42578125" style="2"/>
  </cols>
  <sheetData>
    <row r="1" spans="1:11" s="14" customFormat="1">
      <c r="A1" s="14" t="s">
        <v>0</v>
      </c>
      <c r="B1" s="14" t="s">
        <v>1</v>
      </c>
      <c r="C1" s="14" t="s">
        <v>2</v>
      </c>
      <c r="D1" s="15" t="s">
        <v>3</v>
      </c>
      <c r="E1" s="16"/>
      <c r="F1" s="16"/>
      <c r="G1" s="16"/>
    </row>
    <row r="2" spans="1:11" s="14" customFormat="1">
      <c r="A2" s="17">
        <v>33604</v>
      </c>
      <c r="C2" s="14">
        <v>0</v>
      </c>
      <c r="D2" s="15" t="s">
        <v>4</v>
      </c>
      <c r="E2" s="16"/>
      <c r="F2" s="16"/>
      <c r="G2" s="16"/>
    </row>
    <row r="3" spans="1:11" s="3" customFormat="1">
      <c r="A3" s="5">
        <v>33884</v>
      </c>
      <c r="B3" s="6">
        <v>176</v>
      </c>
      <c r="C3" s="4">
        <f>A3-$A$2</f>
        <v>280</v>
      </c>
      <c r="D3" s="4">
        <v>3862</v>
      </c>
      <c r="E3" s="4"/>
      <c r="F3" s="4"/>
      <c r="G3" s="4"/>
      <c r="H3" s="6"/>
      <c r="I3" s="6"/>
      <c r="J3" s="6"/>
      <c r="K3" s="6"/>
    </row>
    <row r="4" spans="1:11">
      <c r="A4" s="7">
        <v>33901</v>
      </c>
      <c r="B4">
        <v>168</v>
      </c>
      <c r="C4" s="2">
        <f>A4-$A$2</f>
        <v>297</v>
      </c>
      <c r="D4" s="1">
        <f t="shared" ref="D4:D35" si="0">B4/$B$3*$D$3</f>
        <v>3686.4545454545455</v>
      </c>
      <c r="H4" s="7"/>
    </row>
    <row r="5" spans="1:11">
      <c r="A5" s="7">
        <v>33993</v>
      </c>
      <c r="B5">
        <v>98</v>
      </c>
      <c r="C5" s="2">
        <f t="shared" ref="C5:C23" si="1">A5-$A$2-365</f>
        <v>24</v>
      </c>
      <c r="D5" s="1">
        <f t="shared" si="0"/>
        <v>2150.431818181818</v>
      </c>
    </row>
    <row r="6" spans="1:11">
      <c r="A6" s="7">
        <v>34029</v>
      </c>
      <c r="B6">
        <v>67</v>
      </c>
      <c r="C6" s="2">
        <f t="shared" si="1"/>
        <v>60</v>
      </c>
      <c r="D6" s="1">
        <f t="shared" si="0"/>
        <v>1470.1931818181818</v>
      </c>
    </row>
    <row r="7" spans="1:11">
      <c r="A7" s="7">
        <v>34034</v>
      </c>
      <c r="B7">
        <v>61</v>
      </c>
      <c r="C7" s="2">
        <f t="shared" si="1"/>
        <v>65</v>
      </c>
      <c r="D7" s="1">
        <f t="shared" si="0"/>
        <v>1338.534090909091</v>
      </c>
    </row>
    <row r="8" spans="1:11">
      <c r="A8" s="7">
        <v>34044</v>
      </c>
      <c r="B8">
        <v>56</v>
      </c>
      <c r="C8" s="2">
        <f t="shared" si="1"/>
        <v>75</v>
      </c>
      <c r="D8" s="1">
        <f t="shared" si="0"/>
        <v>1228.8181818181818</v>
      </c>
    </row>
    <row r="9" spans="1:11">
      <c r="A9" s="7">
        <v>34054</v>
      </c>
      <c r="B9">
        <v>51</v>
      </c>
      <c r="C9" s="2">
        <f t="shared" si="1"/>
        <v>85</v>
      </c>
      <c r="D9" s="1">
        <f t="shared" si="0"/>
        <v>1119.1022727272727</v>
      </c>
    </row>
    <row r="10" spans="1:11">
      <c r="A10" s="7">
        <v>34063</v>
      </c>
      <c r="B10">
        <v>46</v>
      </c>
      <c r="C10" s="2">
        <f t="shared" si="1"/>
        <v>94</v>
      </c>
      <c r="D10" s="1">
        <f t="shared" si="0"/>
        <v>1009.3863636363636</v>
      </c>
    </row>
    <row r="11" spans="1:11">
      <c r="A11" s="7">
        <v>34067</v>
      </c>
      <c r="B11">
        <v>43</v>
      </c>
      <c r="C11" s="2">
        <f t="shared" si="1"/>
        <v>98</v>
      </c>
      <c r="D11" s="1">
        <f t="shared" si="0"/>
        <v>943.55681818181824</v>
      </c>
    </row>
    <row r="12" spans="1:11">
      <c r="A12" s="7">
        <v>34075</v>
      </c>
      <c r="B12">
        <v>37</v>
      </c>
      <c r="C12" s="2">
        <f t="shared" si="1"/>
        <v>106</v>
      </c>
      <c r="D12" s="1">
        <f t="shared" si="0"/>
        <v>811.89772727272725</v>
      </c>
    </row>
    <row r="13" spans="1:11">
      <c r="A13" s="8">
        <v>34075</v>
      </c>
      <c r="B13" s="9">
        <v>181</v>
      </c>
      <c r="C13" s="1">
        <f t="shared" si="1"/>
        <v>106</v>
      </c>
      <c r="D13" s="1">
        <f t="shared" si="0"/>
        <v>3971.7159090909086</v>
      </c>
      <c r="E13" s="1"/>
      <c r="G13" s="1"/>
      <c r="H13" s="9"/>
    </row>
    <row r="14" spans="1:11">
      <c r="A14" s="7">
        <v>34091</v>
      </c>
      <c r="B14">
        <v>179</v>
      </c>
      <c r="C14" s="2">
        <f t="shared" si="1"/>
        <v>122</v>
      </c>
      <c r="D14" s="1">
        <f t="shared" si="0"/>
        <v>3927.8295454545455</v>
      </c>
    </row>
    <row r="15" spans="1:11">
      <c r="A15" s="7">
        <v>34160</v>
      </c>
      <c r="B15">
        <v>168</v>
      </c>
      <c r="C15" s="2">
        <f t="shared" si="1"/>
        <v>191</v>
      </c>
      <c r="D15" s="1">
        <f t="shared" si="0"/>
        <v>3686.4545454545455</v>
      </c>
    </row>
    <row r="16" spans="1:11">
      <c r="A16" s="7">
        <v>34199</v>
      </c>
      <c r="B16">
        <v>164.5</v>
      </c>
      <c r="C16" s="2">
        <f t="shared" si="1"/>
        <v>230</v>
      </c>
      <c r="D16" s="1">
        <f t="shared" si="0"/>
        <v>3609.653409090909</v>
      </c>
    </row>
    <row r="17" spans="1:8">
      <c r="A17" s="7">
        <v>34237</v>
      </c>
      <c r="B17">
        <v>160</v>
      </c>
      <c r="C17" s="2">
        <f t="shared" si="1"/>
        <v>268</v>
      </c>
      <c r="D17" s="1">
        <f t="shared" si="0"/>
        <v>3510.909090909091</v>
      </c>
    </row>
    <row r="18" spans="1:8" s="11" customFormat="1">
      <c r="A18" s="10">
        <v>34262</v>
      </c>
      <c r="B18" s="11">
        <v>151</v>
      </c>
      <c r="C18" s="12">
        <f t="shared" si="1"/>
        <v>293</v>
      </c>
      <c r="D18" s="1">
        <f t="shared" si="0"/>
        <v>3313.4204545454545</v>
      </c>
      <c r="E18" s="12"/>
      <c r="F18" s="12"/>
      <c r="G18" s="12"/>
    </row>
    <row r="19" spans="1:8">
      <c r="A19" s="7">
        <v>34270</v>
      </c>
      <c r="B19">
        <v>146</v>
      </c>
      <c r="C19" s="2">
        <f t="shared" si="1"/>
        <v>301</v>
      </c>
      <c r="D19" s="1">
        <f t="shared" si="0"/>
        <v>3203.7045454545455</v>
      </c>
    </row>
    <row r="20" spans="1:8">
      <c r="A20" s="7">
        <v>34304</v>
      </c>
      <c r="B20">
        <v>121</v>
      </c>
      <c r="C20" s="2">
        <f t="shared" si="1"/>
        <v>335</v>
      </c>
      <c r="D20" s="1">
        <f t="shared" si="0"/>
        <v>2655.125</v>
      </c>
    </row>
    <row r="21" spans="1:8">
      <c r="A21" s="7">
        <v>34315</v>
      </c>
      <c r="B21">
        <v>115</v>
      </c>
      <c r="C21" s="2">
        <f t="shared" si="1"/>
        <v>346</v>
      </c>
      <c r="D21" s="1">
        <f t="shared" si="0"/>
        <v>2523.465909090909</v>
      </c>
    </row>
    <row r="22" spans="1:8">
      <c r="A22" s="7">
        <v>34322</v>
      </c>
      <c r="B22">
        <v>110</v>
      </c>
      <c r="C22" s="2">
        <f t="shared" si="1"/>
        <v>353</v>
      </c>
      <c r="D22" s="1">
        <f t="shared" si="0"/>
        <v>2413.75</v>
      </c>
    </row>
    <row r="23" spans="1:8">
      <c r="A23" s="7">
        <v>34333</v>
      </c>
      <c r="B23">
        <v>102</v>
      </c>
      <c r="C23" s="2">
        <f t="shared" si="1"/>
        <v>364</v>
      </c>
      <c r="D23" s="1">
        <f t="shared" si="0"/>
        <v>2238.2045454545455</v>
      </c>
      <c r="G23" s="1"/>
      <c r="H23" s="7"/>
    </row>
    <row r="24" spans="1:8">
      <c r="A24" s="7">
        <v>34356</v>
      </c>
      <c r="B24">
        <v>88</v>
      </c>
      <c r="C24" s="2">
        <f t="shared" ref="C24:C42" si="2">A24-$A$2-2*365</f>
        <v>22</v>
      </c>
      <c r="D24" s="1">
        <f t="shared" si="0"/>
        <v>1931</v>
      </c>
    </row>
    <row r="25" spans="1:8">
      <c r="A25" s="7">
        <v>34387</v>
      </c>
      <c r="B25">
        <v>65</v>
      </c>
      <c r="C25" s="2">
        <f t="shared" si="2"/>
        <v>53</v>
      </c>
      <c r="D25" s="1">
        <f t="shared" si="0"/>
        <v>1426.3068181818182</v>
      </c>
    </row>
    <row r="26" spans="1:8">
      <c r="A26" s="7">
        <v>34407</v>
      </c>
      <c r="B26">
        <v>57</v>
      </c>
      <c r="C26" s="2">
        <f t="shared" si="2"/>
        <v>73</v>
      </c>
      <c r="D26" s="1">
        <f t="shared" si="0"/>
        <v>1250.7613636363635</v>
      </c>
    </row>
    <row r="27" spans="1:8">
      <c r="A27" s="7">
        <v>34417</v>
      </c>
      <c r="B27">
        <v>52</v>
      </c>
      <c r="C27" s="2">
        <f t="shared" si="2"/>
        <v>83</v>
      </c>
      <c r="D27" s="1">
        <f t="shared" si="0"/>
        <v>1141.0454545454545</v>
      </c>
    </row>
    <row r="28" spans="1:8">
      <c r="A28" s="7">
        <v>34423</v>
      </c>
      <c r="B28">
        <v>49</v>
      </c>
      <c r="C28" s="2">
        <f t="shared" si="2"/>
        <v>89</v>
      </c>
      <c r="D28" s="1">
        <f t="shared" si="0"/>
        <v>1075.215909090909</v>
      </c>
    </row>
    <row r="29" spans="1:8">
      <c r="A29" s="7">
        <v>34437</v>
      </c>
      <c r="B29">
        <v>42</v>
      </c>
      <c r="C29" s="2">
        <f t="shared" si="2"/>
        <v>103</v>
      </c>
      <c r="D29" s="1">
        <f t="shared" si="0"/>
        <v>921.61363636363637</v>
      </c>
    </row>
    <row r="30" spans="1:8">
      <c r="A30" s="7">
        <v>34455</v>
      </c>
      <c r="B30">
        <v>35</v>
      </c>
      <c r="C30" s="2">
        <f t="shared" si="2"/>
        <v>121</v>
      </c>
      <c r="D30" s="1">
        <f t="shared" si="0"/>
        <v>768.01136363636363</v>
      </c>
      <c r="H30" s="2"/>
    </row>
    <row r="31" spans="1:8">
      <c r="A31" s="7">
        <v>34467</v>
      </c>
      <c r="B31">
        <v>33</v>
      </c>
      <c r="C31" s="2">
        <f t="shared" si="2"/>
        <v>133</v>
      </c>
      <c r="D31" s="1">
        <f t="shared" si="0"/>
        <v>724.125</v>
      </c>
      <c r="H31" s="2"/>
    </row>
    <row r="32" spans="1:8">
      <c r="A32" s="7">
        <v>34509</v>
      </c>
      <c r="B32">
        <v>25</v>
      </c>
      <c r="C32" s="2">
        <f t="shared" si="2"/>
        <v>175</v>
      </c>
      <c r="D32" s="1">
        <f t="shared" si="0"/>
        <v>548.5795454545455</v>
      </c>
      <c r="H32" s="2"/>
    </row>
    <row r="33" spans="1:8" s="6" customFormat="1">
      <c r="A33" s="5">
        <v>34515</v>
      </c>
      <c r="B33" s="6">
        <v>180</v>
      </c>
      <c r="C33" s="4">
        <f t="shared" si="2"/>
        <v>181</v>
      </c>
      <c r="D33" s="1">
        <f t="shared" si="0"/>
        <v>3949.772727272727</v>
      </c>
      <c r="E33" s="4"/>
      <c r="F33" s="2"/>
      <c r="G33" s="4"/>
      <c r="H33" s="4"/>
    </row>
    <row r="34" spans="1:8">
      <c r="A34" s="7">
        <v>34564</v>
      </c>
      <c r="B34">
        <v>174</v>
      </c>
      <c r="C34" s="2">
        <f t="shared" si="2"/>
        <v>230</v>
      </c>
      <c r="D34" s="1">
        <f t="shared" si="0"/>
        <v>3818.1136363636365</v>
      </c>
      <c r="H34" s="2"/>
    </row>
    <row r="35" spans="1:8">
      <c r="A35" s="7">
        <v>34596</v>
      </c>
      <c r="B35">
        <v>169.5</v>
      </c>
      <c r="C35" s="2">
        <f t="shared" si="2"/>
        <v>262</v>
      </c>
      <c r="D35" s="1">
        <f t="shared" si="0"/>
        <v>3719.369318181818</v>
      </c>
      <c r="H35" s="2"/>
    </row>
    <row r="36" spans="1:8">
      <c r="A36" s="7">
        <v>34601</v>
      </c>
      <c r="B36">
        <v>169</v>
      </c>
      <c r="C36" s="2">
        <f t="shared" si="2"/>
        <v>267</v>
      </c>
      <c r="D36" s="1">
        <f t="shared" ref="D36:D57" si="3">B36/$B$3*$D$3</f>
        <v>3708.397727272727</v>
      </c>
    </row>
    <row r="37" spans="1:8">
      <c r="A37" s="7">
        <v>34613</v>
      </c>
      <c r="B37">
        <v>166</v>
      </c>
      <c r="C37" s="2">
        <f t="shared" si="2"/>
        <v>279</v>
      </c>
      <c r="D37" s="1">
        <f t="shared" si="3"/>
        <v>3642.568181818182</v>
      </c>
    </row>
    <row r="38" spans="1:8">
      <c r="A38" s="7">
        <v>34627</v>
      </c>
      <c r="B38">
        <v>160</v>
      </c>
      <c r="C38" s="2">
        <f t="shared" si="2"/>
        <v>293</v>
      </c>
      <c r="D38" s="1">
        <f t="shared" si="3"/>
        <v>3510.909090909091</v>
      </c>
    </row>
    <row r="39" spans="1:8">
      <c r="A39" s="7">
        <v>34638</v>
      </c>
      <c r="B39">
        <v>156</v>
      </c>
      <c r="C39" s="2">
        <f t="shared" si="2"/>
        <v>304</v>
      </c>
      <c r="D39" s="1">
        <f t="shared" si="3"/>
        <v>3423.1363636363635</v>
      </c>
    </row>
    <row r="40" spans="1:8">
      <c r="A40" s="7">
        <v>34664</v>
      </c>
      <c r="B40">
        <v>145.5</v>
      </c>
      <c r="C40" s="2">
        <f t="shared" si="2"/>
        <v>330</v>
      </c>
      <c r="D40" s="1">
        <f t="shared" si="3"/>
        <v>3192.7329545454545</v>
      </c>
    </row>
    <row r="41" spans="1:8">
      <c r="A41" s="7">
        <v>34683</v>
      </c>
      <c r="B41">
        <v>135</v>
      </c>
      <c r="C41" s="2">
        <f t="shared" si="2"/>
        <v>349</v>
      </c>
      <c r="D41" s="1">
        <f t="shared" si="3"/>
        <v>2962.3295454545455</v>
      </c>
    </row>
    <row r="42" spans="1:8">
      <c r="A42" s="7">
        <v>34694</v>
      </c>
      <c r="B42">
        <v>127.2</v>
      </c>
      <c r="C42" s="2">
        <f t="shared" si="2"/>
        <v>360</v>
      </c>
      <c r="D42" s="1">
        <f t="shared" si="3"/>
        <v>2791.1727272727276</v>
      </c>
      <c r="G42" s="1"/>
    </row>
    <row r="43" spans="1:8">
      <c r="A43" s="7">
        <v>34700</v>
      </c>
      <c r="B43">
        <v>125</v>
      </c>
      <c r="C43" s="2">
        <f t="shared" ref="C43:C69" si="4">A43-$A$43</f>
        <v>0</v>
      </c>
      <c r="D43" s="1">
        <f t="shared" si="3"/>
        <v>2742.897727272727</v>
      </c>
    </row>
    <row r="44" spans="1:8">
      <c r="A44" s="7">
        <v>34709</v>
      </c>
      <c r="B44">
        <v>116.5</v>
      </c>
      <c r="C44" s="2">
        <f t="shared" si="4"/>
        <v>9</v>
      </c>
      <c r="D44" s="1">
        <f t="shared" si="3"/>
        <v>2556.380681818182</v>
      </c>
    </row>
    <row r="45" spans="1:8">
      <c r="A45" s="7">
        <v>34720</v>
      </c>
      <c r="B45">
        <v>107</v>
      </c>
      <c r="C45" s="2">
        <f t="shared" si="4"/>
        <v>20</v>
      </c>
      <c r="D45" s="1">
        <f t="shared" si="3"/>
        <v>2347.9204545454545</v>
      </c>
    </row>
    <row r="46" spans="1:8">
      <c r="A46" s="7">
        <v>34730</v>
      </c>
      <c r="B46">
        <v>100.5</v>
      </c>
      <c r="C46" s="2">
        <f t="shared" si="4"/>
        <v>30</v>
      </c>
      <c r="D46" s="1">
        <f t="shared" si="3"/>
        <v>2205.289772727273</v>
      </c>
    </row>
    <row r="47" spans="1:8">
      <c r="A47" s="7">
        <v>34741</v>
      </c>
      <c r="B47">
        <v>95</v>
      </c>
      <c r="C47" s="2">
        <f t="shared" si="4"/>
        <v>41</v>
      </c>
      <c r="D47" s="1">
        <f t="shared" si="3"/>
        <v>2084.602272727273</v>
      </c>
    </row>
    <row r="48" spans="1:8">
      <c r="A48" s="7">
        <v>34755</v>
      </c>
      <c r="B48">
        <v>88.5</v>
      </c>
      <c r="C48" s="2">
        <f t="shared" si="4"/>
        <v>55</v>
      </c>
      <c r="D48" s="1">
        <f t="shared" si="3"/>
        <v>1941.9715909090908</v>
      </c>
    </row>
    <row r="49" spans="1:8">
      <c r="A49" s="7">
        <v>34768</v>
      </c>
      <c r="B49">
        <v>81</v>
      </c>
      <c r="C49" s="2">
        <f t="shared" si="4"/>
        <v>68</v>
      </c>
      <c r="D49" s="1">
        <f t="shared" si="3"/>
        <v>1777.3977272727273</v>
      </c>
    </row>
    <row r="50" spans="1:8">
      <c r="A50" s="7">
        <v>34780</v>
      </c>
      <c r="B50">
        <v>72</v>
      </c>
      <c r="C50" s="2">
        <f t="shared" si="4"/>
        <v>80</v>
      </c>
      <c r="D50" s="1">
        <f t="shared" si="3"/>
        <v>1579.909090909091</v>
      </c>
    </row>
    <row r="51" spans="1:8">
      <c r="A51" s="7">
        <v>34790</v>
      </c>
      <c r="B51">
        <v>66</v>
      </c>
      <c r="C51" s="2">
        <f t="shared" si="4"/>
        <v>90</v>
      </c>
      <c r="D51" s="1">
        <f t="shared" si="3"/>
        <v>1448.25</v>
      </c>
    </row>
    <row r="52" spans="1:8">
      <c r="A52" s="7">
        <v>34800</v>
      </c>
      <c r="B52">
        <v>61</v>
      </c>
      <c r="C52" s="2">
        <f t="shared" si="4"/>
        <v>100</v>
      </c>
      <c r="D52" s="1">
        <f t="shared" si="3"/>
        <v>1338.534090909091</v>
      </c>
    </row>
    <row r="53" spans="1:8">
      <c r="A53" s="7">
        <v>34810</v>
      </c>
      <c r="B53">
        <v>58</v>
      </c>
      <c r="C53" s="2">
        <f t="shared" si="4"/>
        <v>110</v>
      </c>
      <c r="D53" s="1">
        <f t="shared" si="3"/>
        <v>1272.7045454545455</v>
      </c>
    </row>
    <row r="54" spans="1:8">
      <c r="A54" s="7">
        <v>34819</v>
      </c>
      <c r="B54">
        <v>55</v>
      </c>
      <c r="C54" s="2">
        <f t="shared" si="4"/>
        <v>119</v>
      </c>
      <c r="D54" s="1">
        <f t="shared" si="3"/>
        <v>1206.875</v>
      </c>
      <c r="H54" s="2"/>
    </row>
    <row r="55" spans="1:8">
      <c r="A55" s="7">
        <v>34834</v>
      </c>
      <c r="B55">
        <v>53</v>
      </c>
      <c r="C55" s="2">
        <f t="shared" si="4"/>
        <v>134</v>
      </c>
      <c r="D55" s="1">
        <f t="shared" si="3"/>
        <v>1162.9886363636365</v>
      </c>
      <c r="H55" s="2"/>
    </row>
    <row r="56" spans="1:8">
      <c r="A56" s="7">
        <v>34871</v>
      </c>
      <c r="B56">
        <v>48</v>
      </c>
      <c r="C56" s="2">
        <f t="shared" si="4"/>
        <v>171</v>
      </c>
      <c r="D56" s="1">
        <f t="shared" si="3"/>
        <v>1053.2727272727273</v>
      </c>
      <c r="H56" s="2"/>
    </row>
    <row r="57" spans="1:8">
      <c r="A57" s="7">
        <v>34883</v>
      </c>
      <c r="B57">
        <v>46</v>
      </c>
      <c r="C57" s="2">
        <f t="shared" si="4"/>
        <v>183</v>
      </c>
      <c r="D57" s="1">
        <f t="shared" si="3"/>
        <v>1009.3863636363636</v>
      </c>
      <c r="H57" s="1"/>
    </row>
    <row r="58" spans="1:8">
      <c r="A58" s="7">
        <v>34883</v>
      </c>
      <c r="B58" s="9">
        <v>174.5</v>
      </c>
      <c r="C58" s="2">
        <f t="shared" si="4"/>
        <v>183</v>
      </c>
      <c r="D58" s="1">
        <v>4000</v>
      </c>
    </row>
    <row r="59" spans="1:8">
      <c r="A59" s="7">
        <v>34910</v>
      </c>
      <c r="B59">
        <v>171.5</v>
      </c>
      <c r="C59" s="2">
        <f t="shared" si="4"/>
        <v>210</v>
      </c>
      <c r="D59" s="1">
        <f t="shared" ref="D59:D69" si="5">B59/$B$3*$D$3</f>
        <v>3763.255681818182</v>
      </c>
    </row>
    <row r="60" spans="1:8">
      <c r="A60" s="7">
        <v>34935</v>
      </c>
      <c r="B60">
        <v>169</v>
      </c>
      <c r="C60" s="2">
        <f t="shared" si="4"/>
        <v>235</v>
      </c>
      <c r="D60" s="1">
        <f t="shared" si="5"/>
        <v>3708.397727272727</v>
      </c>
    </row>
    <row r="61" spans="1:8">
      <c r="A61" s="7">
        <v>34960</v>
      </c>
      <c r="B61">
        <v>164.5</v>
      </c>
      <c r="C61" s="2">
        <f t="shared" si="4"/>
        <v>260</v>
      </c>
      <c r="D61" s="1">
        <f t="shared" si="5"/>
        <v>3609.653409090909</v>
      </c>
    </row>
    <row r="62" spans="1:8">
      <c r="A62" s="7">
        <v>34970</v>
      </c>
      <c r="B62">
        <v>163</v>
      </c>
      <c r="C62" s="2">
        <f t="shared" si="4"/>
        <v>270</v>
      </c>
      <c r="D62" s="1">
        <f t="shared" si="5"/>
        <v>3576.7386363636365</v>
      </c>
    </row>
    <row r="63" spans="1:8">
      <c r="A63" s="7">
        <v>34988</v>
      </c>
      <c r="B63">
        <v>157.5</v>
      </c>
      <c r="C63" s="2">
        <f t="shared" si="4"/>
        <v>288</v>
      </c>
      <c r="D63" s="1">
        <f t="shared" si="5"/>
        <v>3456.0511363636365</v>
      </c>
    </row>
    <row r="64" spans="1:8">
      <c r="A64" s="7">
        <v>35004</v>
      </c>
      <c r="B64">
        <v>151.5</v>
      </c>
      <c r="C64" s="2">
        <f t="shared" si="4"/>
        <v>304</v>
      </c>
      <c r="D64" s="1">
        <f t="shared" si="5"/>
        <v>3324.3920454545455</v>
      </c>
    </row>
    <row r="65" spans="1:7">
      <c r="A65" s="7">
        <v>35015</v>
      </c>
      <c r="B65">
        <v>144.5</v>
      </c>
      <c r="C65" s="2">
        <f t="shared" si="4"/>
        <v>315</v>
      </c>
      <c r="D65" s="1">
        <f t="shared" si="5"/>
        <v>3170.789772727273</v>
      </c>
    </row>
    <row r="66" spans="1:7">
      <c r="A66" s="7">
        <v>35035</v>
      </c>
      <c r="B66">
        <v>130.69999999999999</v>
      </c>
      <c r="C66" s="2">
        <f t="shared" si="4"/>
        <v>335</v>
      </c>
      <c r="D66" s="1">
        <f t="shared" si="5"/>
        <v>2867.9738636363636</v>
      </c>
    </row>
    <row r="67" spans="1:7">
      <c r="A67" s="7">
        <v>35043</v>
      </c>
      <c r="B67">
        <v>124</v>
      </c>
      <c r="C67" s="2">
        <f t="shared" si="4"/>
        <v>343</v>
      </c>
      <c r="D67" s="1">
        <f t="shared" si="5"/>
        <v>2720.9545454545455</v>
      </c>
    </row>
    <row r="68" spans="1:7">
      <c r="A68" s="7">
        <v>35053</v>
      </c>
      <c r="B68">
        <v>116.5</v>
      </c>
      <c r="C68" s="2">
        <f t="shared" si="4"/>
        <v>353</v>
      </c>
      <c r="D68" s="1">
        <f t="shared" si="5"/>
        <v>2556.380681818182</v>
      </c>
    </row>
    <row r="69" spans="1:7">
      <c r="A69" s="7">
        <v>35064</v>
      </c>
      <c r="B69">
        <v>107</v>
      </c>
      <c r="C69" s="2">
        <f t="shared" si="4"/>
        <v>364</v>
      </c>
      <c r="D69" s="1">
        <f t="shared" si="5"/>
        <v>2347.9204545454545</v>
      </c>
      <c r="G69" s="1"/>
    </row>
    <row r="70" spans="1:7">
      <c r="A70" s="7">
        <v>35064</v>
      </c>
      <c r="B70">
        <v>107</v>
      </c>
      <c r="C70" s="2">
        <v>0</v>
      </c>
      <c r="D70" s="1">
        <f>D69</f>
        <v>2347.9204545454545</v>
      </c>
    </row>
    <row r="71" spans="1:7">
      <c r="A71" s="7">
        <v>35071</v>
      </c>
      <c r="B71">
        <v>101</v>
      </c>
      <c r="C71" s="2">
        <f t="shared" ref="C71:C88" si="6">A71-$A$69</f>
        <v>7</v>
      </c>
      <c r="D71" s="1">
        <f t="shared" ref="D71:D103" si="7">B71/$B$3*$D$3</f>
        <v>2216.2613636363635</v>
      </c>
    </row>
    <row r="72" spans="1:7">
      <c r="A72" s="7">
        <v>35084</v>
      </c>
      <c r="B72">
        <v>92</v>
      </c>
      <c r="C72" s="2">
        <f t="shared" si="6"/>
        <v>20</v>
      </c>
      <c r="D72" s="1">
        <f t="shared" si="7"/>
        <v>2018.7727272727273</v>
      </c>
    </row>
    <row r="73" spans="1:7">
      <c r="A73" s="7">
        <v>35098</v>
      </c>
      <c r="B73">
        <v>81</v>
      </c>
      <c r="C73" s="2">
        <f t="shared" si="6"/>
        <v>34</v>
      </c>
      <c r="D73" s="1">
        <f t="shared" si="7"/>
        <v>1777.3977272727273</v>
      </c>
    </row>
    <row r="74" spans="1:7">
      <c r="A74" s="7">
        <v>35105</v>
      </c>
      <c r="B74">
        <v>72</v>
      </c>
      <c r="C74" s="2">
        <f t="shared" si="6"/>
        <v>41</v>
      </c>
      <c r="D74" s="1">
        <f t="shared" si="7"/>
        <v>1579.909090909091</v>
      </c>
    </row>
    <row r="75" spans="1:7">
      <c r="A75" s="7">
        <v>35119</v>
      </c>
      <c r="B75">
        <v>61</v>
      </c>
      <c r="C75" s="2">
        <f t="shared" si="6"/>
        <v>55</v>
      </c>
      <c r="D75" s="1">
        <f t="shared" si="7"/>
        <v>1338.534090909091</v>
      </c>
    </row>
    <row r="76" spans="1:7">
      <c r="A76" s="7">
        <v>35133</v>
      </c>
      <c r="B76">
        <v>52</v>
      </c>
      <c r="C76" s="2">
        <f t="shared" si="6"/>
        <v>69</v>
      </c>
      <c r="D76" s="1">
        <f t="shared" si="7"/>
        <v>1141.0454545454545</v>
      </c>
    </row>
    <row r="77" spans="1:7">
      <c r="A77" s="7">
        <v>35144</v>
      </c>
      <c r="B77">
        <v>45.5</v>
      </c>
      <c r="C77" s="2">
        <f t="shared" si="6"/>
        <v>80</v>
      </c>
      <c r="D77" s="1">
        <f t="shared" si="7"/>
        <v>998.41477272727286</v>
      </c>
    </row>
    <row r="78" spans="1:7">
      <c r="A78" s="7">
        <v>35161</v>
      </c>
      <c r="B78">
        <v>37</v>
      </c>
      <c r="C78" s="2">
        <f t="shared" si="6"/>
        <v>97</v>
      </c>
      <c r="D78" s="1">
        <f t="shared" si="7"/>
        <v>811.89772727272725</v>
      </c>
    </row>
    <row r="79" spans="1:7">
      <c r="A79" s="7">
        <v>35209</v>
      </c>
      <c r="B79">
        <v>23</v>
      </c>
      <c r="C79" s="2">
        <f t="shared" si="6"/>
        <v>145</v>
      </c>
      <c r="D79" s="1">
        <f t="shared" si="7"/>
        <v>504.69318181818181</v>
      </c>
    </row>
    <row r="80" spans="1:7">
      <c r="A80" s="8">
        <v>35209</v>
      </c>
      <c r="B80">
        <v>178.5</v>
      </c>
      <c r="C80" s="2">
        <f t="shared" si="6"/>
        <v>145</v>
      </c>
      <c r="D80" s="1">
        <f t="shared" si="7"/>
        <v>3916.8579545454545</v>
      </c>
    </row>
    <row r="81" spans="1:7">
      <c r="A81" s="7">
        <v>35245</v>
      </c>
      <c r="B81">
        <v>174.5</v>
      </c>
      <c r="C81" s="2">
        <f t="shared" si="6"/>
        <v>181</v>
      </c>
      <c r="D81" s="1">
        <f t="shared" si="7"/>
        <v>3829.085227272727</v>
      </c>
    </row>
    <row r="82" spans="1:7">
      <c r="A82" s="7">
        <v>35308</v>
      </c>
      <c r="B82">
        <v>168</v>
      </c>
      <c r="C82" s="2">
        <f t="shared" si="6"/>
        <v>244</v>
      </c>
      <c r="D82" s="1">
        <f t="shared" si="7"/>
        <v>3686.4545454545455</v>
      </c>
    </row>
    <row r="83" spans="1:7">
      <c r="A83" s="7">
        <v>35347</v>
      </c>
      <c r="B83">
        <v>157.5</v>
      </c>
      <c r="C83" s="2">
        <f t="shared" si="6"/>
        <v>283</v>
      </c>
      <c r="D83" s="1">
        <f t="shared" si="7"/>
        <v>3456.0511363636365</v>
      </c>
    </row>
    <row r="84" spans="1:7">
      <c r="A84" s="7">
        <v>35365</v>
      </c>
      <c r="B84">
        <v>151</v>
      </c>
      <c r="C84" s="2">
        <f t="shared" si="6"/>
        <v>301</v>
      </c>
      <c r="D84" s="1">
        <f t="shared" si="7"/>
        <v>3313.4204545454545</v>
      </c>
    </row>
    <row r="85" spans="1:7">
      <c r="A85" s="7">
        <v>35386</v>
      </c>
      <c r="B85">
        <v>140.5</v>
      </c>
      <c r="C85" s="2">
        <f t="shared" si="6"/>
        <v>322</v>
      </c>
      <c r="D85" s="1">
        <f t="shared" si="7"/>
        <v>3083.0170454545455</v>
      </c>
    </row>
    <row r="86" spans="1:7">
      <c r="A86" s="7">
        <v>35417</v>
      </c>
      <c r="B86">
        <v>120.5</v>
      </c>
      <c r="C86" s="2">
        <f t="shared" si="6"/>
        <v>353</v>
      </c>
      <c r="D86" s="1">
        <f t="shared" si="7"/>
        <v>2644.153409090909</v>
      </c>
    </row>
    <row r="87" spans="1:7">
      <c r="A87" s="7">
        <v>35426</v>
      </c>
      <c r="B87">
        <v>111</v>
      </c>
      <c r="C87" s="2">
        <f t="shared" si="6"/>
        <v>362</v>
      </c>
      <c r="D87" s="1">
        <f t="shared" si="7"/>
        <v>2435.693181818182</v>
      </c>
    </row>
    <row r="88" spans="1:7">
      <c r="A88" s="7">
        <v>35431</v>
      </c>
      <c r="B88">
        <v>105.5</v>
      </c>
      <c r="C88" s="2">
        <f t="shared" si="6"/>
        <v>367</v>
      </c>
      <c r="D88" s="1">
        <f t="shared" si="7"/>
        <v>2315.005681818182</v>
      </c>
      <c r="G88" s="1"/>
    </row>
    <row r="89" spans="1:7">
      <c r="A89" s="7">
        <v>35431</v>
      </c>
      <c r="B89">
        <v>105.5</v>
      </c>
      <c r="C89" s="2">
        <f t="shared" ref="C89:C103" si="8">A89-$A$89</f>
        <v>0</v>
      </c>
      <c r="D89" s="1">
        <f t="shared" si="7"/>
        <v>2315.005681818182</v>
      </c>
    </row>
    <row r="90" spans="1:7">
      <c r="A90" s="7">
        <v>35438</v>
      </c>
      <c r="B90">
        <v>97.5</v>
      </c>
      <c r="C90" s="2">
        <f t="shared" si="8"/>
        <v>7</v>
      </c>
      <c r="D90" s="1">
        <f t="shared" si="7"/>
        <v>2139.460227272727</v>
      </c>
    </row>
    <row r="91" spans="1:7">
      <c r="A91" s="7">
        <v>35445</v>
      </c>
      <c r="B91">
        <v>91.5</v>
      </c>
      <c r="C91" s="2">
        <f t="shared" si="8"/>
        <v>14</v>
      </c>
      <c r="D91" s="1">
        <f t="shared" si="7"/>
        <v>2007.8011363636365</v>
      </c>
    </row>
    <row r="92" spans="1:7">
      <c r="A92" s="7">
        <v>35450</v>
      </c>
      <c r="B92">
        <v>89.5</v>
      </c>
      <c r="C92" s="2">
        <f t="shared" si="8"/>
        <v>19</v>
      </c>
      <c r="D92" s="1">
        <f t="shared" si="7"/>
        <v>1963.9147727272727</v>
      </c>
    </row>
    <row r="93" spans="1:7">
      <c r="A93" s="7">
        <v>35453</v>
      </c>
      <c r="B93">
        <v>84.5</v>
      </c>
      <c r="C93" s="2">
        <f t="shared" si="8"/>
        <v>22</v>
      </c>
      <c r="D93" s="1">
        <f t="shared" si="7"/>
        <v>1854.1988636363635</v>
      </c>
    </row>
    <row r="94" spans="1:7">
      <c r="A94" s="7">
        <v>35455</v>
      </c>
      <c r="B94">
        <v>83</v>
      </c>
      <c r="C94" s="2">
        <f t="shared" si="8"/>
        <v>24</v>
      </c>
      <c r="D94" s="1">
        <f t="shared" si="7"/>
        <v>1821.284090909091</v>
      </c>
    </row>
    <row r="95" spans="1:7">
      <c r="A95" s="7">
        <v>35463</v>
      </c>
      <c r="B95">
        <v>77.5</v>
      </c>
      <c r="C95" s="2">
        <f t="shared" si="8"/>
        <v>32</v>
      </c>
      <c r="D95" s="1">
        <f t="shared" si="7"/>
        <v>1700.596590909091</v>
      </c>
    </row>
    <row r="96" spans="1:7">
      <c r="A96" s="7">
        <v>35482</v>
      </c>
      <c r="B96">
        <v>69</v>
      </c>
      <c r="C96" s="2">
        <f t="shared" si="8"/>
        <v>51</v>
      </c>
      <c r="D96" s="1">
        <f t="shared" si="7"/>
        <v>1514.0795454545455</v>
      </c>
    </row>
    <row r="97" spans="1:4">
      <c r="A97" s="7">
        <v>35504</v>
      </c>
      <c r="B97">
        <v>58</v>
      </c>
      <c r="C97" s="2">
        <f t="shared" si="8"/>
        <v>73</v>
      </c>
      <c r="D97" s="1">
        <f t="shared" si="7"/>
        <v>1272.7045454545455</v>
      </c>
    </row>
    <row r="98" spans="1:4">
      <c r="A98" s="7">
        <v>35517</v>
      </c>
      <c r="B98">
        <v>51</v>
      </c>
      <c r="C98" s="2">
        <f t="shared" si="8"/>
        <v>86</v>
      </c>
      <c r="D98" s="1">
        <f t="shared" si="7"/>
        <v>1119.1022727272727</v>
      </c>
    </row>
    <row r="99" spans="1:4">
      <c r="A99" s="7">
        <v>35541</v>
      </c>
      <c r="C99" s="2">
        <f t="shared" si="8"/>
        <v>110</v>
      </c>
      <c r="D99" s="1">
        <f>D98-(A99-A98)/30*F98</f>
        <v>1119.1022727272727</v>
      </c>
    </row>
    <row r="100" spans="1:4">
      <c r="A100" s="7">
        <v>35555</v>
      </c>
      <c r="B100">
        <v>132</v>
      </c>
      <c r="C100" s="2">
        <f t="shared" si="8"/>
        <v>124</v>
      </c>
      <c r="D100" s="1">
        <f t="shared" si="7"/>
        <v>2896.5</v>
      </c>
    </row>
    <row r="101" spans="1:4">
      <c r="A101" s="7">
        <v>35565</v>
      </c>
      <c r="B101">
        <f>D101/22</f>
        <v>123.13636363636364</v>
      </c>
      <c r="C101" s="2">
        <f t="shared" si="8"/>
        <v>134</v>
      </c>
      <c r="D101" s="1">
        <f>3950-1241</f>
        <v>2709</v>
      </c>
    </row>
    <row r="102" spans="1:4">
      <c r="A102" s="7">
        <v>35565</v>
      </c>
      <c r="B102">
        <v>180</v>
      </c>
      <c r="C102" s="2">
        <f t="shared" si="8"/>
        <v>134</v>
      </c>
      <c r="D102" s="1">
        <f t="shared" si="7"/>
        <v>3949.772727272727</v>
      </c>
    </row>
    <row r="103" spans="1:4">
      <c r="A103" s="7">
        <v>35589</v>
      </c>
      <c r="B103">
        <v>177.5</v>
      </c>
      <c r="C103" s="2">
        <f t="shared" si="8"/>
        <v>158</v>
      </c>
      <c r="D103" s="1">
        <f t="shared" si="7"/>
        <v>3894.914772727273</v>
      </c>
    </row>
    <row r="104" spans="1:4">
      <c r="A104" s="7">
        <v>35680</v>
      </c>
      <c r="B104">
        <v>168</v>
      </c>
      <c r="C104" s="2">
        <f t="shared" ref="C104:C109" si="9">A104-$A$89</f>
        <v>249</v>
      </c>
      <c r="D104" s="1">
        <f t="shared" ref="D104:D109" si="10">B104/$B$3*$D$3</f>
        <v>3686.4545454545455</v>
      </c>
    </row>
    <row r="105" spans="1:4">
      <c r="A105" s="7">
        <v>35714</v>
      </c>
      <c r="B105">
        <v>165</v>
      </c>
      <c r="C105" s="2">
        <f t="shared" si="9"/>
        <v>283</v>
      </c>
      <c r="D105" s="1">
        <f t="shared" si="10"/>
        <v>3620.625</v>
      </c>
    </row>
    <row r="106" spans="1:4">
      <c r="A106" s="7">
        <v>35731</v>
      </c>
      <c r="B106">
        <v>157.5</v>
      </c>
      <c r="C106" s="2">
        <f t="shared" si="9"/>
        <v>300</v>
      </c>
      <c r="D106" s="1">
        <f t="shared" si="10"/>
        <v>3456.0511363636365</v>
      </c>
    </row>
    <row r="107" spans="1:4">
      <c r="A107" s="7">
        <v>35757</v>
      </c>
      <c r="B107">
        <v>141</v>
      </c>
      <c r="C107" s="2">
        <f t="shared" si="9"/>
        <v>326</v>
      </c>
      <c r="D107" s="1">
        <f t="shared" si="10"/>
        <v>3093.9886363636365</v>
      </c>
    </row>
    <row r="108" spans="1:4">
      <c r="A108" s="7">
        <v>35770</v>
      </c>
      <c r="B108">
        <v>135</v>
      </c>
      <c r="C108" s="2">
        <f t="shared" si="9"/>
        <v>339</v>
      </c>
      <c r="D108" s="1">
        <f t="shared" si="10"/>
        <v>2962.3295454545455</v>
      </c>
    </row>
    <row r="109" spans="1:4">
      <c r="A109" s="7">
        <v>35784</v>
      </c>
      <c r="B109">
        <v>123</v>
      </c>
      <c r="C109" s="2">
        <f t="shared" si="9"/>
        <v>353</v>
      </c>
      <c r="D109" s="1">
        <f t="shared" si="10"/>
        <v>2699.0113636363635</v>
      </c>
    </row>
    <row r="110" spans="1:4">
      <c r="A110" s="7">
        <v>35795</v>
      </c>
      <c r="B110">
        <v>116.5</v>
      </c>
      <c r="C110" s="2">
        <f>A110-$A$89</f>
        <v>364</v>
      </c>
      <c r="D110" s="1">
        <f>B110/$B$3*$D$3</f>
        <v>2556.380681818182</v>
      </c>
    </row>
    <row r="111" spans="1:4">
      <c r="A111" s="7">
        <v>35795</v>
      </c>
      <c r="B111">
        <v>116.5</v>
      </c>
      <c r="C111" s="2">
        <v>0</v>
      </c>
      <c r="D111" s="1">
        <f>B111/$B$3*$D$3</f>
        <v>2556.380681818182</v>
      </c>
    </row>
    <row r="112" spans="1:4">
      <c r="A112" s="7">
        <v>35819</v>
      </c>
      <c r="B112">
        <v>99</v>
      </c>
      <c r="C112" s="2">
        <f t="shared" ref="C112:C117" si="11">A112-$A$110</f>
        <v>24</v>
      </c>
      <c r="D112" s="1">
        <f>B112/$B$3*$D$3</f>
        <v>2172.375</v>
      </c>
    </row>
    <row r="113" spans="1:12">
      <c r="A113" s="7">
        <v>35841</v>
      </c>
      <c r="B113">
        <v>82.5</v>
      </c>
      <c r="C113" s="2">
        <f t="shared" si="11"/>
        <v>46</v>
      </c>
      <c r="D113" s="1">
        <f>B113/$B$3*$D$3</f>
        <v>1810.3125</v>
      </c>
    </row>
    <row r="114" spans="1:12">
      <c r="A114" s="7">
        <v>35882</v>
      </c>
      <c r="B114">
        <v>56.5</v>
      </c>
      <c r="C114" s="2">
        <f t="shared" si="11"/>
        <v>87</v>
      </c>
      <c r="D114" s="1">
        <f>B114/$B$3*$D$3</f>
        <v>1239.7897727272727</v>
      </c>
    </row>
    <row r="115" spans="1:12">
      <c r="A115" s="7">
        <v>35892</v>
      </c>
      <c r="B115" s="18">
        <f>D115/22</f>
        <v>37.545454545454547</v>
      </c>
      <c r="C115" s="2">
        <f t="shared" si="11"/>
        <v>97</v>
      </c>
      <c r="D115" s="1">
        <f>D116-3002</f>
        <v>826</v>
      </c>
    </row>
    <row r="116" spans="1:12">
      <c r="A116" s="7">
        <v>35892</v>
      </c>
      <c r="B116">
        <v>174</v>
      </c>
      <c r="C116" s="2">
        <f t="shared" si="11"/>
        <v>97</v>
      </c>
      <c r="D116" s="1">
        <f>B116*22</f>
        <v>3828</v>
      </c>
    </row>
    <row r="117" spans="1:12">
      <c r="A117" s="7">
        <v>35917</v>
      </c>
      <c r="B117">
        <v>168</v>
      </c>
      <c r="C117" s="2">
        <f t="shared" si="11"/>
        <v>122</v>
      </c>
      <c r="D117" s="1">
        <f>B117/$B$3*$D$3</f>
        <v>3686.4545454545455</v>
      </c>
    </row>
    <row r="118" spans="1:12">
      <c r="A118" s="7">
        <v>36022</v>
      </c>
      <c r="B118">
        <v>155</v>
      </c>
      <c r="C118" s="2">
        <f>A118-$A$110</f>
        <v>227</v>
      </c>
      <c r="D118" s="1">
        <f>B118/$B$3*$D$3</f>
        <v>3401.193181818182</v>
      </c>
    </row>
    <row r="119" spans="1:12">
      <c r="A119" s="7">
        <v>36100</v>
      </c>
      <c r="B119">
        <v>132</v>
      </c>
      <c r="C119" s="2">
        <f>A119-$A$110</f>
        <v>305</v>
      </c>
      <c r="D119" s="1">
        <f>B119/$B$3*$D$3</f>
        <v>2896.5</v>
      </c>
    </row>
    <row r="120" spans="1:12">
      <c r="A120" s="7">
        <v>36139</v>
      </c>
      <c r="B120">
        <v>101</v>
      </c>
      <c r="C120" s="2">
        <f>A120-$A$110</f>
        <v>344</v>
      </c>
      <c r="D120" s="1">
        <f>B120/$B$3*$D$3</f>
        <v>2216.2613636363635</v>
      </c>
    </row>
    <row r="121" spans="1:12">
      <c r="A121" s="7">
        <v>36160</v>
      </c>
      <c r="B121">
        <v>87</v>
      </c>
      <c r="C121" s="2">
        <f>A121-$A$110</f>
        <v>365</v>
      </c>
      <c r="D121" s="1">
        <f>B121/$B$3*$D$3</f>
        <v>1909.0568181818182</v>
      </c>
    </row>
    <row r="122" spans="1:12">
      <c r="A122" s="7">
        <v>36160</v>
      </c>
      <c r="B122">
        <v>87</v>
      </c>
      <c r="C122" s="2">
        <v>0</v>
      </c>
      <c r="D122" s="1">
        <v>1909.0568181818182</v>
      </c>
      <c r="L122" s="1"/>
    </row>
    <row r="123" spans="1:12">
      <c r="A123" s="7">
        <v>36186</v>
      </c>
      <c r="B123">
        <v>69</v>
      </c>
      <c r="C123" s="2">
        <f t="shared" ref="C123:C128" si="12">A123-$A$122</f>
        <v>26</v>
      </c>
      <c r="D123" s="1">
        <f t="shared" ref="D123:D128" si="13">B123/$B$3*$D$3</f>
        <v>1514.0795454545455</v>
      </c>
    </row>
    <row r="124" spans="1:12">
      <c r="A124" s="7">
        <v>36198</v>
      </c>
      <c r="B124">
        <v>59</v>
      </c>
      <c r="C124" s="2">
        <f t="shared" si="12"/>
        <v>38</v>
      </c>
      <c r="D124" s="1">
        <f t="shared" si="13"/>
        <v>1294.6477272727273</v>
      </c>
    </row>
    <row r="125" spans="1:12">
      <c r="A125" s="7">
        <v>36214</v>
      </c>
      <c r="B125">
        <v>53</v>
      </c>
      <c r="C125" s="2">
        <f t="shared" si="12"/>
        <v>54</v>
      </c>
      <c r="D125" s="1">
        <f t="shared" si="13"/>
        <v>1162.9886363636365</v>
      </c>
    </row>
    <row r="126" spans="1:12">
      <c r="A126" s="7">
        <v>36214</v>
      </c>
      <c r="B126">
        <v>180</v>
      </c>
      <c r="C126" s="2">
        <f t="shared" si="12"/>
        <v>54</v>
      </c>
      <c r="D126" s="1">
        <f t="shared" si="13"/>
        <v>3949.772727272727</v>
      </c>
    </row>
    <row r="127" spans="1:12">
      <c r="A127" s="7">
        <v>36230</v>
      </c>
      <c r="B127">
        <v>169</v>
      </c>
      <c r="C127" s="2">
        <f t="shared" si="12"/>
        <v>70</v>
      </c>
      <c r="D127" s="1">
        <f t="shared" si="13"/>
        <v>3708.397727272727</v>
      </c>
    </row>
    <row r="128" spans="1:12">
      <c r="A128" s="7">
        <v>36240</v>
      </c>
      <c r="B128">
        <v>164</v>
      </c>
      <c r="C128" s="2">
        <f t="shared" si="12"/>
        <v>80</v>
      </c>
      <c r="D128" s="1">
        <f t="shared" si="13"/>
        <v>3598.681818181818</v>
      </c>
    </row>
    <row r="129" spans="1:8">
      <c r="A129" s="7">
        <v>36267</v>
      </c>
      <c r="B129">
        <v>151</v>
      </c>
      <c r="C129" s="2">
        <f t="shared" ref="C129:C134" si="14">A129-$A$122</f>
        <v>107</v>
      </c>
      <c r="D129" s="1">
        <f t="shared" ref="D129:D134" si="15">B129/$B$3*$D$3</f>
        <v>3313.4204545454545</v>
      </c>
    </row>
    <row r="130" spans="1:8">
      <c r="A130" s="7">
        <v>36281</v>
      </c>
      <c r="B130">
        <v>147</v>
      </c>
      <c r="C130" s="2">
        <f t="shared" si="14"/>
        <v>121</v>
      </c>
      <c r="D130" s="1">
        <f t="shared" si="15"/>
        <v>3225.647727272727</v>
      </c>
    </row>
    <row r="131" spans="1:8">
      <c r="A131" s="7">
        <v>36349</v>
      </c>
      <c r="B131">
        <v>137</v>
      </c>
      <c r="C131" s="2">
        <f t="shared" si="14"/>
        <v>189</v>
      </c>
      <c r="D131" s="1">
        <f t="shared" si="15"/>
        <v>3006.215909090909</v>
      </c>
    </row>
    <row r="132" spans="1:8">
      <c r="A132" s="7">
        <v>36408</v>
      </c>
      <c r="B132">
        <v>133</v>
      </c>
      <c r="C132" s="2">
        <f t="shared" si="14"/>
        <v>248</v>
      </c>
      <c r="D132" s="1">
        <f t="shared" si="15"/>
        <v>2918.443181818182</v>
      </c>
    </row>
    <row r="133" spans="1:8">
      <c r="A133" s="7">
        <v>36437</v>
      </c>
      <c r="B133">
        <v>130</v>
      </c>
      <c r="C133" s="2">
        <f t="shared" si="14"/>
        <v>277</v>
      </c>
      <c r="D133" s="1">
        <f t="shared" si="15"/>
        <v>2852.6136363636365</v>
      </c>
      <c r="H133" s="20"/>
    </row>
    <row r="134" spans="1:8">
      <c r="A134" s="7">
        <v>36443</v>
      </c>
      <c r="B134">
        <v>128</v>
      </c>
      <c r="C134" s="2">
        <f t="shared" si="14"/>
        <v>283</v>
      </c>
      <c r="D134" s="1">
        <f t="shared" si="15"/>
        <v>2808.727272727273</v>
      </c>
    </row>
    <row r="135" spans="1:8">
      <c r="A135" s="7">
        <v>36465</v>
      </c>
      <c r="B135">
        <v>119</v>
      </c>
      <c r="C135" s="2">
        <f>A135-$A$122</f>
        <v>305</v>
      </c>
      <c r="D135" s="1">
        <f t="shared" ref="D135:D141" si="16">B135/$B$3*$D$3</f>
        <v>2611.2386363636365</v>
      </c>
    </row>
    <row r="136" spans="1:8">
      <c r="A136" s="7">
        <v>36489</v>
      </c>
      <c r="B136">
        <v>102</v>
      </c>
      <c r="C136" s="2">
        <f>A136-$A$122</f>
        <v>329</v>
      </c>
      <c r="D136" s="1">
        <f t="shared" si="16"/>
        <v>2238.2045454545455</v>
      </c>
    </row>
    <row r="137" spans="1:8">
      <c r="A137" s="7">
        <v>36509</v>
      </c>
      <c r="B137">
        <v>90.5</v>
      </c>
      <c r="C137" s="2">
        <f>A137-$A$122</f>
        <v>349</v>
      </c>
      <c r="D137" s="1">
        <f t="shared" si="16"/>
        <v>1985.8579545454543</v>
      </c>
    </row>
    <row r="138" spans="1:8">
      <c r="A138" s="7">
        <v>36516</v>
      </c>
      <c r="B138">
        <v>84</v>
      </c>
      <c r="C138" s="2">
        <f>A138-$A$122</f>
        <v>356</v>
      </c>
      <c r="D138" s="1">
        <f t="shared" si="16"/>
        <v>1843.2272727272727</v>
      </c>
    </row>
    <row r="139" spans="1:8">
      <c r="A139" s="7">
        <v>36525</v>
      </c>
      <c r="B139">
        <v>68</v>
      </c>
      <c r="C139" s="2">
        <f>A139-$A$122</f>
        <v>365</v>
      </c>
      <c r="D139" s="1">
        <f t="shared" si="16"/>
        <v>1492.1363636363635</v>
      </c>
    </row>
    <row r="140" spans="1:8">
      <c r="A140" s="7">
        <v>36525</v>
      </c>
      <c r="B140">
        <v>68</v>
      </c>
      <c r="C140" s="2">
        <f t="shared" ref="C140:C147" si="17">A140-$A$139</f>
        <v>0</v>
      </c>
      <c r="D140" s="1">
        <f t="shared" si="16"/>
        <v>1492.1363636363635</v>
      </c>
    </row>
    <row r="141" spans="1:8">
      <c r="A141" s="7">
        <v>36540</v>
      </c>
      <c r="B141">
        <v>67</v>
      </c>
      <c r="C141" s="2">
        <f t="shared" si="17"/>
        <v>15</v>
      </c>
      <c r="D141" s="1">
        <f t="shared" si="16"/>
        <v>1470.1931818181818</v>
      </c>
    </row>
    <row r="142" spans="1:8">
      <c r="A142" s="7">
        <v>36562</v>
      </c>
      <c r="B142">
        <v>52</v>
      </c>
      <c r="C142" s="2">
        <f t="shared" si="17"/>
        <v>37</v>
      </c>
      <c r="D142" s="1">
        <f t="shared" ref="D142:D147" si="18">B142/$B$3*$D$3</f>
        <v>1141.0454545454545</v>
      </c>
    </row>
    <row r="143" spans="1:8">
      <c r="A143" s="7">
        <v>36569</v>
      </c>
      <c r="B143">
        <v>47</v>
      </c>
      <c r="C143" s="2">
        <f t="shared" si="17"/>
        <v>44</v>
      </c>
      <c r="D143" s="1">
        <f t="shared" si="18"/>
        <v>1031.3295454545455</v>
      </c>
    </row>
    <row r="144" spans="1:8">
      <c r="A144" s="7">
        <v>36586</v>
      </c>
      <c r="B144">
        <v>30</v>
      </c>
      <c r="C144" s="2">
        <f t="shared" si="17"/>
        <v>61</v>
      </c>
      <c r="D144" s="1">
        <f t="shared" si="18"/>
        <v>658.2954545454545</v>
      </c>
    </row>
    <row r="145" spans="1:8">
      <c r="A145" s="7">
        <v>36593</v>
      </c>
      <c r="B145">
        <v>27</v>
      </c>
      <c r="C145" s="2">
        <f t="shared" si="17"/>
        <v>68</v>
      </c>
      <c r="D145" s="1">
        <f t="shared" si="18"/>
        <v>592.46590909090912</v>
      </c>
    </row>
    <row r="146" spans="1:8">
      <c r="A146" s="7">
        <v>36593</v>
      </c>
      <c r="B146">
        <v>118</v>
      </c>
      <c r="C146" s="2">
        <f t="shared" si="17"/>
        <v>68</v>
      </c>
      <c r="D146" s="1">
        <f t="shared" si="18"/>
        <v>2589.2954545454545</v>
      </c>
    </row>
    <row r="147" spans="1:8">
      <c r="A147" s="7">
        <v>36599</v>
      </c>
      <c r="B147">
        <v>116</v>
      </c>
      <c r="C147" s="2">
        <f t="shared" si="17"/>
        <v>74</v>
      </c>
      <c r="D147" s="1">
        <f t="shared" si="18"/>
        <v>2545.409090909091</v>
      </c>
    </row>
    <row r="148" spans="1:8">
      <c r="A148" s="7">
        <v>36638</v>
      </c>
      <c r="B148">
        <v>99.5</v>
      </c>
      <c r="C148" s="2">
        <f t="shared" ref="C148:C153" si="19">A148-$A$139</f>
        <v>113</v>
      </c>
      <c r="D148" s="1">
        <f t="shared" ref="D148:D153" si="20">B148/$B$3*$D$3</f>
        <v>2183.346590909091</v>
      </c>
      <c r="H148" s="21"/>
    </row>
    <row r="149" spans="1:8">
      <c r="A149" s="7">
        <v>36689</v>
      </c>
      <c r="B149">
        <v>92</v>
      </c>
      <c r="C149" s="2">
        <f t="shared" si="19"/>
        <v>164</v>
      </c>
      <c r="D149" s="1">
        <f t="shared" si="20"/>
        <v>2018.7727272727273</v>
      </c>
    </row>
    <row r="150" spans="1:8">
      <c r="A150" s="7">
        <v>36781</v>
      </c>
      <c r="B150">
        <v>85</v>
      </c>
      <c r="C150" s="2">
        <f t="shared" si="19"/>
        <v>256</v>
      </c>
      <c r="D150" s="1">
        <f t="shared" si="20"/>
        <v>1865.1704545454545</v>
      </c>
    </row>
    <row r="151" spans="1:8">
      <c r="A151" s="7">
        <v>36781</v>
      </c>
      <c r="B151">
        <v>179.5</v>
      </c>
      <c r="C151" s="2">
        <f t="shared" si="19"/>
        <v>256</v>
      </c>
      <c r="D151" s="1">
        <f t="shared" si="20"/>
        <v>3938.801136363636</v>
      </c>
    </row>
    <row r="152" spans="1:8">
      <c r="A152" s="7">
        <v>36834</v>
      </c>
      <c r="B152">
        <v>167</v>
      </c>
      <c r="C152" s="2">
        <f t="shared" si="19"/>
        <v>309</v>
      </c>
      <c r="D152" s="1">
        <f t="shared" si="20"/>
        <v>3664.5113636363635</v>
      </c>
      <c r="H152" s="20"/>
    </row>
    <row r="153" spans="1:8">
      <c r="A153" s="7">
        <v>36856</v>
      </c>
      <c r="B153">
        <v>154</v>
      </c>
      <c r="C153" s="2">
        <f t="shared" si="19"/>
        <v>331</v>
      </c>
      <c r="D153" s="1">
        <f t="shared" si="20"/>
        <v>3379.25</v>
      </c>
    </row>
    <row r="154" spans="1:8">
      <c r="A154" s="7">
        <v>36882</v>
      </c>
      <c r="B154">
        <v>139</v>
      </c>
      <c r="C154" s="2">
        <f>A154-$A$139</f>
        <v>357</v>
      </c>
      <c r="D154" s="1">
        <f>B154/$B$3*$D$3</f>
        <v>3050.102272727273</v>
      </c>
    </row>
    <row r="155" spans="1:8">
      <c r="A155" s="7">
        <v>36891</v>
      </c>
      <c r="B155">
        <v>130</v>
      </c>
      <c r="C155" s="2">
        <f>A155-$A$139</f>
        <v>366</v>
      </c>
      <c r="D155" s="1">
        <f>B155/$B$3*$D$3</f>
        <v>2852.6136363636365</v>
      </c>
    </row>
    <row r="156" spans="1:8">
      <c r="A156" s="7">
        <v>36891</v>
      </c>
      <c r="B156">
        <v>130</v>
      </c>
      <c r="C156" s="2">
        <v>0</v>
      </c>
      <c r="D156" s="1">
        <v>2853</v>
      </c>
    </row>
    <row r="157" spans="1:8">
      <c r="A157" s="7">
        <v>36938</v>
      </c>
      <c r="B157">
        <v>97</v>
      </c>
      <c r="C157" s="2">
        <f t="shared" ref="C157:C162" si="21">A157-$A$155</f>
        <v>47</v>
      </c>
      <c r="D157" s="1">
        <f t="shared" ref="D157:D162" si="22">B157/$B$3*$D$3</f>
        <v>2128.4886363636365</v>
      </c>
    </row>
    <row r="158" spans="1:8">
      <c r="A158" s="7">
        <v>36954</v>
      </c>
      <c r="B158">
        <v>85</v>
      </c>
      <c r="C158" s="2">
        <f t="shared" si="21"/>
        <v>63</v>
      </c>
      <c r="D158" s="1">
        <f t="shared" si="22"/>
        <v>1865.1704545454545</v>
      </c>
    </row>
    <row r="159" spans="1:8">
      <c r="A159" s="7">
        <v>36988</v>
      </c>
      <c r="B159">
        <v>68</v>
      </c>
      <c r="C159" s="2">
        <f t="shared" si="21"/>
        <v>97</v>
      </c>
      <c r="D159" s="1">
        <f t="shared" si="22"/>
        <v>1492.1363636363635</v>
      </c>
    </row>
    <row r="160" spans="1:8">
      <c r="A160" s="7">
        <v>37014</v>
      </c>
      <c r="B160">
        <v>55</v>
      </c>
      <c r="C160" s="2">
        <f t="shared" si="21"/>
        <v>123</v>
      </c>
      <c r="D160" s="1">
        <f t="shared" si="22"/>
        <v>1206.875</v>
      </c>
    </row>
    <row r="161" spans="1:9">
      <c r="A161" s="7">
        <v>37015</v>
      </c>
      <c r="B161">
        <v>176.5</v>
      </c>
      <c r="C161" s="2">
        <f t="shared" si="21"/>
        <v>124</v>
      </c>
      <c r="D161" s="1">
        <f t="shared" si="22"/>
        <v>3872.9715909090914</v>
      </c>
    </row>
    <row r="162" spans="1:9">
      <c r="A162" s="7">
        <v>37073</v>
      </c>
      <c r="B162">
        <v>168</v>
      </c>
      <c r="C162" s="2">
        <f t="shared" si="21"/>
        <v>182</v>
      </c>
      <c r="D162" s="1">
        <f t="shared" si="22"/>
        <v>3686.4545454545455</v>
      </c>
    </row>
    <row r="163" spans="1:9">
      <c r="A163" s="7">
        <v>37142</v>
      </c>
      <c r="B163">
        <v>161</v>
      </c>
      <c r="C163" s="2">
        <f>A163-$A$155</f>
        <v>251</v>
      </c>
      <c r="D163" s="1">
        <f t="shared" ref="D163:D168" si="23">B163/$B$3*$D$3</f>
        <v>3532.852272727273</v>
      </c>
      <c r="H163" s="20"/>
    </row>
    <row r="164" spans="1:9">
      <c r="A164" s="7">
        <v>37150</v>
      </c>
      <c r="B164">
        <v>158</v>
      </c>
      <c r="C164" s="2">
        <f>A164-$A$155</f>
        <v>259</v>
      </c>
      <c r="D164" s="1">
        <f t="shared" si="23"/>
        <v>3467.022727272727</v>
      </c>
    </row>
    <row r="165" spans="1:9">
      <c r="A165" s="7">
        <v>37199</v>
      </c>
      <c r="B165">
        <v>143</v>
      </c>
      <c r="C165" s="2">
        <f>A165-$A$155</f>
        <v>308</v>
      </c>
      <c r="D165" s="1">
        <f t="shared" si="23"/>
        <v>3137.875</v>
      </c>
    </row>
    <row r="166" spans="1:9">
      <c r="A166" s="7">
        <v>37234</v>
      </c>
      <c r="B166">
        <v>120</v>
      </c>
      <c r="C166" s="2">
        <f>A166-$A$155</f>
        <v>343</v>
      </c>
      <c r="D166" s="1">
        <f t="shared" si="23"/>
        <v>2633.181818181818</v>
      </c>
      <c r="I166" s="2"/>
    </row>
    <row r="167" spans="1:9">
      <c r="A167" s="7">
        <v>37256</v>
      </c>
      <c r="B167">
        <v>97</v>
      </c>
      <c r="C167" s="2">
        <f>A167-$A$155</f>
        <v>365</v>
      </c>
      <c r="D167" s="1">
        <f t="shared" si="23"/>
        <v>2128.4886363636365</v>
      </c>
    </row>
    <row r="168" spans="1:9">
      <c r="A168" s="7">
        <v>37257</v>
      </c>
      <c r="B168">
        <v>97</v>
      </c>
      <c r="C168" s="2">
        <f t="shared" ref="C168:C174" si="24">A168-$A$167</f>
        <v>1</v>
      </c>
      <c r="D168" s="1">
        <f t="shared" si="23"/>
        <v>2128.4886363636365</v>
      </c>
    </row>
    <row r="169" spans="1:9">
      <c r="A169" s="7">
        <v>37297</v>
      </c>
      <c r="B169">
        <v>67</v>
      </c>
      <c r="C169" s="2">
        <f t="shared" si="24"/>
        <v>41</v>
      </c>
      <c r="D169" s="1">
        <f t="shared" ref="D169:D174" si="25">B169/$B$3*$D$3</f>
        <v>1470.1931818181818</v>
      </c>
    </row>
    <row r="170" spans="1:9">
      <c r="A170" s="7">
        <v>37318</v>
      </c>
      <c r="B170">
        <v>53</v>
      </c>
      <c r="C170" s="2">
        <f t="shared" si="24"/>
        <v>62</v>
      </c>
      <c r="D170" s="1">
        <f t="shared" si="25"/>
        <v>1162.9886363636365</v>
      </c>
    </row>
    <row r="171" spans="1:9">
      <c r="A171" s="7">
        <v>37324</v>
      </c>
      <c r="B171">
        <v>50</v>
      </c>
      <c r="C171" s="2">
        <f t="shared" si="24"/>
        <v>68</v>
      </c>
      <c r="D171" s="1">
        <f t="shared" si="25"/>
        <v>1097.159090909091</v>
      </c>
    </row>
    <row r="172" spans="1:9">
      <c r="A172" s="7">
        <v>37349</v>
      </c>
      <c r="B172">
        <v>40</v>
      </c>
      <c r="C172" s="2">
        <f t="shared" si="24"/>
        <v>93</v>
      </c>
      <c r="D172" s="1">
        <f t="shared" si="25"/>
        <v>877.72727272727275</v>
      </c>
    </row>
    <row r="173" spans="1:9">
      <c r="A173" s="7">
        <v>37349</v>
      </c>
      <c r="B173">
        <v>179</v>
      </c>
      <c r="C173" s="2">
        <f t="shared" si="24"/>
        <v>93</v>
      </c>
      <c r="D173" s="1">
        <f t="shared" si="25"/>
        <v>3927.8295454545455</v>
      </c>
    </row>
    <row r="174" spans="1:9">
      <c r="A174" s="7">
        <v>37349</v>
      </c>
      <c r="B174">
        <v>179</v>
      </c>
      <c r="C174" s="2">
        <f t="shared" si="24"/>
        <v>93</v>
      </c>
      <c r="D174" s="1">
        <f t="shared" si="25"/>
        <v>3927.8295454545455</v>
      </c>
    </row>
    <row r="175" spans="1:9">
      <c r="A175" s="7">
        <v>37353</v>
      </c>
      <c r="B175">
        <v>178</v>
      </c>
      <c r="C175" s="2">
        <f t="shared" ref="C175:C180" si="26">A175-$A$167</f>
        <v>97</v>
      </c>
      <c r="D175" s="1">
        <f t="shared" ref="D175:D180" si="27">B175/$B$3*$D$3</f>
        <v>3905.886363636364</v>
      </c>
    </row>
    <row r="176" spans="1:9">
      <c r="A176" s="7">
        <v>37385</v>
      </c>
      <c r="B176">
        <v>167</v>
      </c>
      <c r="C176" s="2">
        <f t="shared" si="26"/>
        <v>129</v>
      </c>
      <c r="D176" s="1">
        <f t="shared" si="27"/>
        <v>3664.5113636363635</v>
      </c>
      <c r="H176" s="21"/>
    </row>
    <row r="177" spans="1:8">
      <c r="A177" s="7">
        <v>37437</v>
      </c>
      <c r="B177">
        <v>161</v>
      </c>
      <c r="C177" s="2">
        <f t="shared" si="26"/>
        <v>181</v>
      </c>
      <c r="D177" s="1">
        <f t="shared" si="27"/>
        <v>3532.852272727273</v>
      </c>
    </row>
    <row r="178" spans="1:8">
      <c r="A178" s="7">
        <v>37521</v>
      </c>
      <c r="B178">
        <v>151</v>
      </c>
      <c r="C178" s="2">
        <f t="shared" si="26"/>
        <v>265</v>
      </c>
      <c r="D178" s="1">
        <f t="shared" si="27"/>
        <v>3313.4204545454545</v>
      </c>
    </row>
    <row r="179" spans="1:8">
      <c r="A179" s="7">
        <v>37532</v>
      </c>
      <c r="B179">
        <v>148</v>
      </c>
      <c r="C179" s="2">
        <f t="shared" si="26"/>
        <v>276</v>
      </c>
      <c r="D179" s="1">
        <f t="shared" si="27"/>
        <v>3247.590909090909</v>
      </c>
      <c r="H179" s="20"/>
    </row>
    <row r="180" spans="1:8">
      <c r="A180" s="7">
        <v>37566</v>
      </c>
      <c r="B180">
        <v>135</v>
      </c>
      <c r="C180" s="2">
        <f t="shared" si="26"/>
        <v>310</v>
      </c>
      <c r="D180" s="1">
        <f t="shared" si="27"/>
        <v>2962.3295454545455</v>
      </c>
      <c r="H180" s="22"/>
    </row>
    <row r="181" spans="1:8">
      <c r="A181" s="7">
        <v>37591</v>
      </c>
      <c r="B181">
        <v>125</v>
      </c>
      <c r="C181" s="2">
        <f>A181-$A$167</f>
        <v>335</v>
      </c>
      <c r="D181" s="1">
        <f t="shared" ref="D181:D186" si="28">B181/$B$3*$D$3</f>
        <v>2742.897727272727</v>
      </c>
      <c r="H181" s="22"/>
    </row>
    <row r="182" spans="1:8">
      <c r="A182" s="7">
        <v>37613</v>
      </c>
      <c r="B182">
        <v>111</v>
      </c>
      <c r="C182" s="2">
        <f>A182-$A$167</f>
        <v>357</v>
      </c>
      <c r="D182" s="1">
        <f t="shared" si="28"/>
        <v>2435.693181818182</v>
      </c>
      <c r="H182" s="22"/>
    </row>
    <row r="183" spans="1:8">
      <c r="A183" s="7">
        <v>37621</v>
      </c>
      <c r="B183">
        <v>108</v>
      </c>
      <c r="C183" s="2">
        <f>A183-$A$167</f>
        <v>365</v>
      </c>
      <c r="D183" s="1">
        <f t="shared" si="28"/>
        <v>2369.8636363636365</v>
      </c>
      <c r="H183" s="22"/>
    </row>
    <row r="184" spans="1:8">
      <c r="A184" s="7">
        <v>37621</v>
      </c>
      <c r="B184">
        <v>108</v>
      </c>
      <c r="C184" s="2">
        <f t="shared" ref="C184:C189" si="29">A184-$A$183</f>
        <v>0</v>
      </c>
      <c r="D184" s="1">
        <f t="shared" si="28"/>
        <v>2369.8636363636365</v>
      </c>
      <c r="H184" s="22"/>
    </row>
    <row r="185" spans="1:8">
      <c r="A185" s="7">
        <v>37639</v>
      </c>
      <c r="B185">
        <v>94</v>
      </c>
      <c r="C185" s="2">
        <f t="shared" si="29"/>
        <v>18</v>
      </c>
      <c r="D185" s="1">
        <f t="shared" si="28"/>
        <v>2062.659090909091</v>
      </c>
      <c r="H185" s="22"/>
    </row>
    <row r="186" spans="1:8">
      <c r="A186" s="7">
        <v>37654</v>
      </c>
      <c r="B186">
        <v>85</v>
      </c>
      <c r="C186" s="2">
        <f t="shared" si="29"/>
        <v>33</v>
      </c>
      <c r="D186" s="1">
        <f t="shared" si="28"/>
        <v>1865.1704545454545</v>
      </c>
      <c r="H186" s="22"/>
    </row>
    <row r="187" spans="1:8">
      <c r="A187" s="7">
        <v>37668</v>
      </c>
      <c r="B187">
        <v>75</v>
      </c>
      <c r="C187" s="2">
        <f t="shared" si="29"/>
        <v>47</v>
      </c>
      <c r="D187" s="1">
        <f t="shared" ref="D187:D192" si="30">B187/$B$3*$D$3</f>
        <v>1645.7386363636365</v>
      </c>
      <c r="H187" s="22"/>
    </row>
    <row r="188" spans="1:8">
      <c r="A188" s="7">
        <v>37696</v>
      </c>
      <c r="B188">
        <v>61</v>
      </c>
      <c r="C188" s="2">
        <f t="shared" si="29"/>
        <v>75</v>
      </c>
      <c r="D188" s="1">
        <f t="shared" si="30"/>
        <v>1338.534090909091</v>
      </c>
      <c r="H188" s="22"/>
    </row>
    <row r="189" spans="1:8">
      <c r="A189" s="7">
        <v>37710</v>
      </c>
      <c r="B189">
        <v>57</v>
      </c>
      <c r="C189" s="2">
        <f t="shared" si="29"/>
        <v>89</v>
      </c>
      <c r="D189" s="1">
        <f t="shared" si="30"/>
        <v>1250.7613636363635</v>
      </c>
      <c r="H189" s="22"/>
    </row>
    <row r="190" spans="1:8">
      <c r="A190" s="7">
        <v>37743</v>
      </c>
      <c r="B190">
        <v>49</v>
      </c>
      <c r="C190" s="2">
        <f t="shared" ref="C190:C195" si="31">A190-$A$183</f>
        <v>122</v>
      </c>
      <c r="D190" s="1">
        <f t="shared" si="30"/>
        <v>1075.215909090909</v>
      </c>
      <c r="H190" s="22"/>
    </row>
    <row r="191" spans="1:8">
      <c r="A191" s="7">
        <v>37764</v>
      </c>
      <c r="B191">
        <v>38</v>
      </c>
      <c r="C191" s="2">
        <f t="shared" si="31"/>
        <v>143</v>
      </c>
      <c r="D191" s="1">
        <f t="shared" si="30"/>
        <v>833.84090909090912</v>
      </c>
      <c r="H191" s="22"/>
    </row>
    <row r="192" spans="1:8">
      <c r="A192" s="7">
        <v>37764</v>
      </c>
      <c r="B192">
        <v>176.5</v>
      </c>
      <c r="C192" s="2">
        <f t="shared" si="31"/>
        <v>143</v>
      </c>
      <c r="D192" s="1">
        <f t="shared" si="30"/>
        <v>3872.9715909090914</v>
      </c>
    </row>
    <row r="193" spans="1:11">
      <c r="A193" s="7">
        <v>37779</v>
      </c>
      <c r="B193">
        <v>175.5</v>
      </c>
      <c r="C193" s="2">
        <f t="shared" si="31"/>
        <v>158</v>
      </c>
      <c r="D193" s="1">
        <f t="shared" ref="D193:D198" si="32">B193/$B$3*$D$3</f>
        <v>3851.028409090909</v>
      </c>
    </row>
    <row r="194" spans="1:11">
      <c r="A194" s="7">
        <v>37835</v>
      </c>
      <c r="B194">
        <v>171</v>
      </c>
      <c r="C194" s="2">
        <f t="shared" si="31"/>
        <v>214</v>
      </c>
      <c r="D194" s="1">
        <f t="shared" si="32"/>
        <v>3752.284090909091</v>
      </c>
    </row>
    <row r="195" spans="1:11">
      <c r="A195" s="7">
        <v>37934</v>
      </c>
      <c r="B195">
        <v>149</v>
      </c>
      <c r="C195" s="2">
        <f t="shared" si="31"/>
        <v>313</v>
      </c>
      <c r="D195" s="1">
        <f t="shared" si="32"/>
        <v>3269.534090909091</v>
      </c>
    </row>
    <row r="196" spans="1:11">
      <c r="A196" s="7">
        <v>37986</v>
      </c>
      <c r="B196">
        <v>117</v>
      </c>
      <c r="C196" s="2">
        <f>A196-$A$183</f>
        <v>365</v>
      </c>
      <c r="D196" s="1">
        <f t="shared" si="32"/>
        <v>2567.352272727273</v>
      </c>
    </row>
    <row r="197" spans="1:11">
      <c r="A197" s="7">
        <v>37986</v>
      </c>
      <c r="B197">
        <v>117</v>
      </c>
      <c r="C197" s="2">
        <f t="shared" ref="C197:C202" si="33">A197-$A$196</f>
        <v>0</v>
      </c>
      <c r="D197" s="1">
        <f t="shared" si="32"/>
        <v>2567.352272727273</v>
      </c>
    </row>
    <row r="198" spans="1:11">
      <c r="A198" s="7">
        <v>38053</v>
      </c>
      <c r="B198">
        <v>70</v>
      </c>
      <c r="C198" s="2">
        <f t="shared" si="33"/>
        <v>67</v>
      </c>
      <c r="D198" s="1">
        <f t="shared" si="32"/>
        <v>1536.0227272727273</v>
      </c>
    </row>
    <row r="199" spans="1:11">
      <c r="A199" s="7">
        <v>38094</v>
      </c>
      <c r="B199">
        <v>53</v>
      </c>
      <c r="C199" s="2">
        <f t="shared" si="33"/>
        <v>108</v>
      </c>
      <c r="D199" s="1">
        <f>B199/$B$3*$D$3</f>
        <v>1162.9886363636365</v>
      </c>
      <c r="K199" s="7"/>
    </row>
    <row r="200" spans="1:11">
      <c r="A200" s="7">
        <v>38147</v>
      </c>
      <c r="B200">
        <v>46</v>
      </c>
      <c r="C200" s="2">
        <f t="shared" si="33"/>
        <v>161</v>
      </c>
      <c r="D200" s="1">
        <f>B200/$B$3*$D$3</f>
        <v>1009.3863636363636</v>
      </c>
      <c r="K200" s="7"/>
    </row>
    <row r="201" spans="1:11">
      <c r="A201" s="7">
        <v>38155</v>
      </c>
      <c r="C201" s="2">
        <f t="shared" si="33"/>
        <v>169</v>
      </c>
      <c r="D201" s="1">
        <f>D200</f>
        <v>1009.3863636363636</v>
      </c>
    </row>
    <row r="202" spans="1:11">
      <c r="A202" s="7">
        <v>38155</v>
      </c>
      <c r="B202">
        <v>175</v>
      </c>
      <c r="C202" s="2">
        <f t="shared" si="33"/>
        <v>169</v>
      </c>
      <c r="D202" s="1">
        <f t="shared" ref="D202:D208" si="34">B202/$B$3*$D$3</f>
        <v>3840.056818181818</v>
      </c>
      <c r="I202" s="2"/>
    </row>
    <row r="203" spans="1:11">
      <c r="A203" s="7">
        <v>38288</v>
      </c>
      <c r="B203">
        <v>166</v>
      </c>
      <c r="C203" s="2">
        <f>A203-$A$196</f>
        <v>302</v>
      </c>
      <c r="D203" s="1">
        <f t="shared" si="34"/>
        <v>3642.568181818182</v>
      </c>
      <c r="I203" s="2"/>
    </row>
    <row r="204" spans="1:11">
      <c r="A204" s="7">
        <v>38313</v>
      </c>
      <c r="B204">
        <v>155</v>
      </c>
      <c r="C204" s="2">
        <f>A204-$A$196</f>
        <v>327</v>
      </c>
      <c r="D204" s="1">
        <f t="shared" si="34"/>
        <v>3401.193181818182</v>
      </c>
      <c r="I204" s="2"/>
    </row>
    <row r="205" spans="1:11">
      <c r="A205" s="7">
        <v>38334</v>
      </c>
      <c r="B205">
        <v>140</v>
      </c>
      <c r="C205" s="2">
        <f>A205-$A$196</f>
        <v>348</v>
      </c>
      <c r="D205" s="1">
        <f t="shared" si="34"/>
        <v>3072.0454545454545</v>
      </c>
      <c r="I205" s="2"/>
    </row>
    <row r="206" spans="1:11">
      <c r="A206" s="7">
        <v>38352</v>
      </c>
      <c r="B206">
        <v>130</v>
      </c>
      <c r="C206" s="2">
        <f>A206-$A$196</f>
        <v>366</v>
      </c>
      <c r="D206" s="1">
        <f t="shared" si="34"/>
        <v>2852.6136363636365</v>
      </c>
      <c r="I206" s="2"/>
    </row>
    <row r="207" spans="1:11">
      <c r="A207" s="7">
        <v>38352</v>
      </c>
      <c r="B207">
        <v>130</v>
      </c>
      <c r="C207" s="2">
        <f t="shared" ref="C207:C212" si="35">A207-$A$206</f>
        <v>0</v>
      </c>
      <c r="D207" s="1">
        <f t="shared" si="34"/>
        <v>2852.6136363636365</v>
      </c>
      <c r="I207" s="2"/>
    </row>
    <row r="208" spans="1:11">
      <c r="A208" s="7">
        <v>38399</v>
      </c>
      <c r="B208">
        <v>101</v>
      </c>
      <c r="C208" s="2">
        <f t="shared" si="35"/>
        <v>47</v>
      </c>
      <c r="D208" s="1">
        <f t="shared" si="34"/>
        <v>2216.2613636363635</v>
      </c>
      <c r="I208" s="2"/>
    </row>
    <row r="209" spans="1:11">
      <c r="A209" s="7">
        <v>38417</v>
      </c>
      <c r="B209">
        <v>89</v>
      </c>
      <c r="C209" s="2">
        <f t="shared" si="35"/>
        <v>65</v>
      </c>
      <c r="D209" s="1">
        <f t="shared" ref="D209:D216" si="36">B209/$B$3*$D$3</f>
        <v>1952.943181818182</v>
      </c>
      <c r="I209" s="2"/>
    </row>
    <row r="210" spans="1:11">
      <c r="A210" s="7">
        <v>38459</v>
      </c>
      <c r="B210">
        <v>73</v>
      </c>
      <c r="C210" s="2">
        <f t="shared" si="35"/>
        <v>107</v>
      </c>
      <c r="D210" s="1">
        <f t="shared" si="36"/>
        <v>1601.8522727272727</v>
      </c>
      <c r="I210" s="2"/>
    </row>
    <row r="211" spans="1:11">
      <c r="A211" s="7">
        <v>38535</v>
      </c>
      <c r="B211">
        <v>64</v>
      </c>
      <c r="C211" s="2">
        <f t="shared" si="35"/>
        <v>183</v>
      </c>
      <c r="D211" s="1">
        <f t="shared" si="36"/>
        <v>1404.3636363636365</v>
      </c>
      <c r="I211" s="2"/>
    </row>
    <row r="212" spans="1:11">
      <c r="A212" s="7">
        <v>38571</v>
      </c>
      <c r="B212">
        <v>62</v>
      </c>
      <c r="C212" s="2">
        <f t="shared" si="35"/>
        <v>219</v>
      </c>
      <c r="D212" s="1">
        <f t="shared" si="36"/>
        <v>1360.4772727272727</v>
      </c>
      <c r="I212" s="2"/>
    </row>
    <row r="213" spans="1:11">
      <c r="A213" s="7">
        <v>38598</v>
      </c>
      <c r="B213">
        <v>58</v>
      </c>
      <c r="C213" s="2">
        <f t="shared" ref="C213:C218" si="37">A213-$A$206</f>
        <v>246</v>
      </c>
      <c r="D213" s="1">
        <f t="shared" si="36"/>
        <v>1272.7045454545455</v>
      </c>
      <c r="I213" s="2"/>
    </row>
    <row r="214" spans="1:11">
      <c r="A214" s="7">
        <v>38633</v>
      </c>
      <c r="B214">
        <v>54</v>
      </c>
      <c r="C214" s="2">
        <f t="shared" si="37"/>
        <v>281</v>
      </c>
      <c r="D214" s="1">
        <f t="shared" si="36"/>
        <v>1184.9318181818182</v>
      </c>
      <c r="I214" s="2"/>
    </row>
    <row r="215" spans="1:11">
      <c r="A215" s="7">
        <v>38663</v>
      </c>
      <c r="B215">
        <v>50</v>
      </c>
      <c r="C215" s="2">
        <f t="shared" si="37"/>
        <v>311</v>
      </c>
      <c r="D215" s="1">
        <f t="shared" si="36"/>
        <v>1097.159090909091</v>
      </c>
      <c r="I215" s="2"/>
    </row>
    <row r="216" spans="1:11">
      <c r="A216" s="7">
        <v>38663</v>
      </c>
      <c r="B216">
        <v>174.5</v>
      </c>
      <c r="C216" s="2">
        <f t="shared" si="37"/>
        <v>311</v>
      </c>
      <c r="D216" s="1">
        <f t="shared" si="36"/>
        <v>3829.085227272727</v>
      </c>
      <c r="I216" s="2"/>
      <c r="K216" s="2"/>
    </row>
    <row r="217" spans="1:11">
      <c r="A217" s="7">
        <v>38680</v>
      </c>
      <c r="B217">
        <v>170</v>
      </c>
      <c r="C217" s="2">
        <f t="shared" si="37"/>
        <v>328</v>
      </c>
      <c r="D217" s="1">
        <f t="shared" ref="D217:D222" si="38">B217/$B$3*$D$3</f>
        <v>3730.340909090909</v>
      </c>
      <c r="F217" s="13"/>
      <c r="I217" s="2"/>
      <c r="K217" s="2"/>
    </row>
    <row r="218" spans="1:11">
      <c r="A218" s="7">
        <v>38717</v>
      </c>
      <c r="B218">
        <v>149</v>
      </c>
      <c r="C218" s="2">
        <f t="shared" si="37"/>
        <v>365</v>
      </c>
      <c r="D218" s="1">
        <f t="shared" si="38"/>
        <v>3269.534090909091</v>
      </c>
      <c r="F218" s="13"/>
      <c r="I218" s="2"/>
      <c r="K218" s="2"/>
    </row>
    <row r="219" spans="1:11">
      <c r="A219" s="7">
        <v>38717</v>
      </c>
      <c r="B219">
        <v>149</v>
      </c>
      <c r="C219" s="2">
        <v>0</v>
      </c>
      <c r="D219" s="1">
        <f t="shared" si="38"/>
        <v>3269.534090909091</v>
      </c>
      <c r="F219" s="13"/>
      <c r="I219" s="2"/>
      <c r="K219" s="2"/>
    </row>
    <row r="220" spans="1:11">
      <c r="A220" s="7">
        <v>38725</v>
      </c>
      <c r="B220">
        <v>145</v>
      </c>
      <c r="C220" s="2">
        <f t="shared" ref="C220:C225" si="39">A220-$A$219</f>
        <v>8</v>
      </c>
      <c r="D220" s="1">
        <f t="shared" si="38"/>
        <v>3181.7613636363635</v>
      </c>
      <c r="F220" s="13"/>
      <c r="I220" s="2"/>
      <c r="K220" s="2"/>
    </row>
    <row r="221" spans="1:11">
      <c r="A221" s="7">
        <v>38774</v>
      </c>
      <c r="B221">
        <v>113</v>
      </c>
      <c r="C221" s="2">
        <f t="shared" si="39"/>
        <v>57</v>
      </c>
      <c r="D221" s="1">
        <f t="shared" si="38"/>
        <v>2479.5795454545455</v>
      </c>
      <c r="F221" s="13"/>
      <c r="I221" s="2"/>
      <c r="K221" s="2"/>
    </row>
    <row r="222" spans="1:11">
      <c r="A222" s="7">
        <v>38787</v>
      </c>
      <c r="B222">
        <v>105</v>
      </c>
      <c r="C222" s="2">
        <f t="shared" si="39"/>
        <v>70</v>
      </c>
      <c r="D222" s="1">
        <f t="shared" si="38"/>
        <v>2304.034090909091</v>
      </c>
      <c r="F222" s="13"/>
      <c r="I222" s="2"/>
      <c r="K222" s="2"/>
    </row>
    <row r="223" spans="1:11">
      <c r="A223" s="7">
        <v>38871</v>
      </c>
      <c r="B223">
        <v>85</v>
      </c>
      <c r="C223" s="2">
        <f t="shared" si="39"/>
        <v>154</v>
      </c>
      <c r="D223" s="1">
        <f t="shared" ref="D223:D229" si="40">B223/$B$3*$D$3</f>
        <v>1865.1704545454545</v>
      </c>
      <c r="F223" s="13"/>
      <c r="I223" s="2"/>
      <c r="K223" s="2"/>
    </row>
    <row r="224" spans="1:11">
      <c r="A224" s="7">
        <v>39002</v>
      </c>
      <c r="B224">
        <v>72</v>
      </c>
      <c r="C224" s="2">
        <f t="shared" si="39"/>
        <v>285</v>
      </c>
      <c r="D224" s="1">
        <f t="shared" si="40"/>
        <v>1579.909090909091</v>
      </c>
      <c r="F224" s="13"/>
      <c r="I224" s="2"/>
      <c r="K224" s="2"/>
    </row>
    <row r="225" spans="1:11">
      <c r="A225" s="7">
        <v>39023</v>
      </c>
      <c r="B225">
        <v>71</v>
      </c>
      <c r="C225" s="2">
        <f t="shared" si="39"/>
        <v>306</v>
      </c>
      <c r="D225" s="1">
        <f t="shared" si="40"/>
        <v>1557.965909090909</v>
      </c>
      <c r="F225" s="13"/>
      <c r="I225" s="2"/>
      <c r="K225" s="2"/>
    </row>
    <row r="226" spans="1:11">
      <c r="A226" s="7">
        <v>39071</v>
      </c>
      <c r="B226">
        <v>49</v>
      </c>
      <c r="C226" s="2">
        <f>A226-$A$219</f>
        <v>354</v>
      </c>
      <c r="D226" s="1">
        <f t="shared" si="40"/>
        <v>1075.215909090909</v>
      </c>
      <c r="F226" s="13"/>
      <c r="I226" s="2"/>
      <c r="K226" s="2"/>
    </row>
    <row r="227" spans="1:11">
      <c r="A227" s="7">
        <v>39082</v>
      </c>
      <c r="B227">
        <v>45</v>
      </c>
      <c r="C227" s="2">
        <f>A227-$A$219</f>
        <v>365</v>
      </c>
      <c r="D227" s="1">
        <f t="shared" si="40"/>
        <v>987.44318181818176</v>
      </c>
      <c r="F227" s="13"/>
      <c r="I227" s="2"/>
      <c r="K227" s="2"/>
    </row>
    <row r="228" spans="1:11">
      <c r="A228" s="7">
        <v>39082</v>
      </c>
      <c r="B228">
        <v>45</v>
      </c>
      <c r="C228" s="2">
        <f t="shared" ref="C228:C233" si="41">A228-$A$227</f>
        <v>0</v>
      </c>
      <c r="D228" s="1">
        <f t="shared" si="40"/>
        <v>987.44318181818176</v>
      </c>
      <c r="F228" s="13"/>
      <c r="I228" s="2"/>
      <c r="K228" s="2"/>
    </row>
    <row r="229" spans="1:11">
      <c r="A229" s="7">
        <v>39087</v>
      </c>
      <c r="B229">
        <v>182</v>
      </c>
      <c r="C229" s="2">
        <f t="shared" si="41"/>
        <v>5</v>
      </c>
      <c r="D229" s="1">
        <f t="shared" si="40"/>
        <v>3993.6590909090914</v>
      </c>
      <c r="I229" s="2"/>
    </row>
    <row r="230" spans="1:11">
      <c r="A230" s="7">
        <v>39089</v>
      </c>
      <c r="B230">
        <v>180</v>
      </c>
      <c r="C230" s="2">
        <f t="shared" si="41"/>
        <v>7</v>
      </c>
      <c r="D230" s="1">
        <f t="shared" ref="D230:D235" si="42">B230/$B$3*$D$3</f>
        <v>3949.772727272727</v>
      </c>
      <c r="F230" s="13"/>
      <c r="I230" s="2"/>
    </row>
    <row r="231" spans="1:11">
      <c r="A231" s="7">
        <v>39157</v>
      </c>
      <c r="B231">
        <v>146</v>
      </c>
      <c r="C231" s="2">
        <f t="shared" si="41"/>
        <v>75</v>
      </c>
      <c r="D231" s="1">
        <f t="shared" si="42"/>
        <v>3203.7045454545455</v>
      </c>
      <c r="F231" s="13"/>
      <c r="I231" s="2"/>
    </row>
    <row r="232" spans="1:11">
      <c r="A232" s="7">
        <v>39185</v>
      </c>
      <c r="B232">
        <v>134</v>
      </c>
      <c r="C232" s="2">
        <f t="shared" si="41"/>
        <v>103</v>
      </c>
      <c r="D232" s="1">
        <f t="shared" si="42"/>
        <v>2940.3863636363635</v>
      </c>
      <c r="F232" s="13"/>
      <c r="I232" s="2"/>
    </row>
    <row r="233" spans="1:11">
      <c r="A233" s="7">
        <v>39313</v>
      </c>
      <c r="B233">
        <v>123</v>
      </c>
      <c r="C233" s="2">
        <f t="shared" si="41"/>
        <v>231</v>
      </c>
      <c r="D233" s="1">
        <f t="shared" si="42"/>
        <v>2699.0113636363635</v>
      </c>
      <c r="F233" s="13"/>
      <c r="I233" s="2"/>
    </row>
    <row r="234" spans="1:11">
      <c r="A234" s="7">
        <v>39376</v>
      </c>
      <c r="B234">
        <v>115</v>
      </c>
      <c r="C234" s="2">
        <f>A234-$A$227</f>
        <v>294</v>
      </c>
      <c r="D234" s="1">
        <f t="shared" si="42"/>
        <v>2523.465909090909</v>
      </c>
      <c r="F234" s="13"/>
      <c r="I234" s="2"/>
    </row>
    <row r="235" spans="1:11">
      <c r="A235" s="7">
        <v>39402</v>
      </c>
      <c r="B235">
        <v>101</v>
      </c>
      <c r="C235" s="2">
        <f>A235-$A$227</f>
        <v>320</v>
      </c>
      <c r="D235" s="1">
        <f t="shared" si="42"/>
        <v>2216.2613636363635</v>
      </c>
      <c r="F235" s="13"/>
      <c r="I235" s="2"/>
    </row>
    <row r="236" spans="1:11">
      <c r="A236" s="7">
        <v>39441</v>
      </c>
      <c r="B236">
        <v>75</v>
      </c>
      <c r="C236" s="2">
        <f>A236-$A$227</f>
        <v>359</v>
      </c>
      <c r="D236" s="1">
        <f t="shared" ref="D236:D241" si="43">B236/$B$3*$D$3</f>
        <v>1645.7386363636365</v>
      </c>
      <c r="F236" s="13"/>
      <c r="I236" s="2"/>
    </row>
    <row r="237" spans="1:11">
      <c r="A237" s="7">
        <v>39447</v>
      </c>
      <c r="B237">
        <v>73</v>
      </c>
      <c r="C237" s="2">
        <f>A237-$A$227</f>
        <v>365</v>
      </c>
      <c r="D237" s="1">
        <f t="shared" si="43"/>
        <v>1601.8522727272727</v>
      </c>
      <c r="F237" s="13"/>
      <c r="I237" s="2"/>
    </row>
    <row r="238" spans="1:11">
      <c r="A238" s="7">
        <v>39447</v>
      </c>
      <c r="B238">
        <v>73</v>
      </c>
      <c r="C238" s="2">
        <f t="shared" ref="C238:C243" si="44">A238-$A$237</f>
        <v>0</v>
      </c>
      <c r="D238" s="1">
        <f t="shared" si="43"/>
        <v>1601.8522727272727</v>
      </c>
      <c r="F238" s="13"/>
      <c r="I238" s="2"/>
    </row>
    <row r="239" spans="1:11">
      <c r="A239" s="7">
        <v>39466</v>
      </c>
      <c r="B239">
        <v>62</v>
      </c>
      <c r="C239" s="2">
        <f t="shared" si="44"/>
        <v>19</v>
      </c>
      <c r="D239" s="1">
        <f t="shared" si="43"/>
        <v>1360.4772727272727</v>
      </c>
      <c r="F239" s="13"/>
      <c r="I239" s="2"/>
    </row>
    <row r="240" spans="1:11">
      <c r="A240" s="7">
        <v>39503</v>
      </c>
      <c r="B240">
        <v>40</v>
      </c>
      <c r="C240" s="2">
        <f t="shared" si="44"/>
        <v>56</v>
      </c>
      <c r="D240" s="1">
        <f t="shared" si="43"/>
        <v>877.72727272727275</v>
      </c>
      <c r="F240" s="13"/>
      <c r="I240" s="2"/>
    </row>
    <row r="241" spans="1:9">
      <c r="A241" s="7">
        <v>39520</v>
      </c>
      <c r="B241">
        <v>35</v>
      </c>
      <c r="C241" s="2">
        <f t="shared" si="44"/>
        <v>73</v>
      </c>
      <c r="D241" s="1">
        <f t="shared" si="43"/>
        <v>768.01136363636363</v>
      </c>
      <c r="F241" s="13"/>
      <c r="I241" s="2"/>
    </row>
    <row r="242" spans="1:9">
      <c r="A242" s="7">
        <v>39540</v>
      </c>
      <c r="B242">
        <v>25</v>
      </c>
      <c r="C242" s="2">
        <f t="shared" si="44"/>
        <v>93</v>
      </c>
      <c r="D242" s="1">
        <f t="shared" ref="D242:D247" si="45">B242/$B$3*$D$3</f>
        <v>548.5795454545455</v>
      </c>
      <c r="F242" s="13"/>
      <c r="I242" s="2"/>
    </row>
    <row r="243" spans="1:9">
      <c r="A243" s="7">
        <v>39547</v>
      </c>
      <c r="B243">
        <v>22</v>
      </c>
      <c r="C243" s="2">
        <f t="shared" si="44"/>
        <v>100</v>
      </c>
      <c r="D243" s="1">
        <f t="shared" si="45"/>
        <v>482.75</v>
      </c>
      <c r="F243" s="13"/>
      <c r="I243" s="2"/>
    </row>
    <row r="244" spans="1:9">
      <c r="A244" s="7">
        <v>39603</v>
      </c>
      <c r="B244">
        <v>15</v>
      </c>
      <c r="C244" s="2">
        <f t="shared" ref="C244:C249" si="46">A244-$A$237</f>
        <v>156</v>
      </c>
      <c r="D244" s="1">
        <f t="shared" si="45"/>
        <v>329.14772727272725</v>
      </c>
      <c r="F244" s="13"/>
      <c r="I244" s="2"/>
    </row>
    <row r="245" spans="1:9">
      <c r="A245" s="7">
        <v>39603</v>
      </c>
      <c r="B245">
        <v>179.5</v>
      </c>
      <c r="C245" s="2">
        <f t="shared" si="46"/>
        <v>156</v>
      </c>
      <c r="D245" s="1">
        <f t="shared" si="45"/>
        <v>3938.801136363636</v>
      </c>
      <c r="I245" s="2"/>
    </row>
    <row r="246" spans="1:9">
      <c r="A246" s="7">
        <v>39670</v>
      </c>
      <c r="B246">
        <v>175</v>
      </c>
      <c r="C246" s="2">
        <f t="shared" si="46"/>
        <v>223</v>
      </c>
      <c r="D246" s="1">
        <f t="shared" si="45"/>
        <v>3840.056818181818</v>
      </c>
      <c r="F246" s="13"/>
      <c r="I246" s="2"/>
    </row>
    <row r="247" spans="1:9">
      <c r="A247" s="7">
        <v>39724</v>
      </c>
      <c r="B247">
        <v>170</v>
      </c>
      <c r="C247" s="2">
        <f t="shared" si="46"/>
        <v>277</v>
      </c>
      <c r="D247" s="1">
        <f t="shared" si="45"/>
        <v>3730.340909090909</v>
      </c>
      <c r="F247" s="13"/>
      <c r="I247" s="2"/>
    </row>
    <row r="248" spans="1:9">
      <c r="A248" s="7">
        <v>39742</v>
      </c>
      <c r="B248">
        <v>169</v>
      </c>
      <c r="C248" s="2">
        <f t="shared" si="46"/>
        <v>295</v>
      </c>
      <c r="D248" s="1">
        <f t="shared" ref="D248" si="47">B248/$B$3*$D$3</f>
        <v>3708.397727272727</v>
      </c>
      <c r="F248" s="13"/>
      <c r="I248" s="2"/>
    </row>
    <row r="249" spans="1:9">
      <c r="A249" s="7">
        <v>39801</v>
      </c>
      <c r="B249">
        <v>138</v>
      </c>
      <c r="C249" s="2">
        <f t="shared" si="46"/>
        <v>354</v>
      </c>
      <c r="D249" s="1">
        <f t="shared" ref="D249" si="48">B249/$B$3*$D$3</f>
        <v>3028.159090909091</v>
      </c>
      <c r="F249" s="13"/>
      <c r="I249" s="2"/>
    </row>
    <row r="250" spans="1:9">
      <c r="A250" s="7">
        <v>39813</v>
      </c>
      <c r="B250">
        <v>130</v>
      </c>
      <c r="C250" s="2">
        <f t="shared" ref="C250" si="49">A250-$A$237</f>
        <v>366</v>
      </c>
      <c r="D250" s="1">
        <f t="shared" ref="D250" si="50">B250/$B$3*$D$3</f>
        <v>2852.6136363636365</v>
      </c>
      <c r="F250" s="13"/>
      <c r="I250" s="2"/>
    </row>
    <row r="251" spans="1:9">
      <c r="A251" s="7">
        <v>39813</v>
      </c>
      <c r="B251">
        <f>B250</f>
        <v>130</v>
      </c>
      <c r="C251" s="2">
        <f>A251-$A$250</f>
        <v>0</v>
      </c>
      <c r="D251" s="1">
        <f>D250</f>
        <v>2852.6136363636365</v>
      </c>
      <c r="F251" s="13"/>
      <c r="I251" s="2"/>
    </row>
    <row r="252" spans="1:9">
      <c r="A252" s="7">
        <v>39838</v>
      </c>
      <c r="B252">
        <v>108</v>
      </c>
      <c r="C252" s="2">
        <f>A252-$A$250</f>
        <v>25</v>
      </c>
      <c r="D252" s="1">
        <f t="shared" ref="D252" si="51">B252/$B$3*$D$3</f>
        <v>2369.8636363636365</v>
      </c>
      <c r="F252" s="13"/>
      <c r="I252" s="2"/>
    </row>
    <row r="253" spans="1:9">
      <c r="A253" s="7"/>
      <c r="C253" s="2"/>
      <c r="I253" s="2"/>
    </row>
    <row r="254" spans="1:9">
      <c r="A254" s="7"/>
      <c r="C254" s="2"/>
      <c r="I254" s="2"/>
    </row>
    <row r="255" spans="1:9">
      <c r="A255" s="19" t="s">
        <v>5</v>
      </c>
      <c r="B255" s="19" t="s">
        <v>5</v>
      </c>
      <c r="C255" s="19" t="s">
        <v>5</v>
      </c>
      <c r="D255" s="19" t="s">
        <v>5</v>
      </c>
      <c r="E255" s="19"/>
      <c r="F255" s="19"/>
      <c r="G255" s="19"/>
      <c r="H255" s="19"/>
    </row>
    <row r="256" spans="1:9">
      <c r="D256"/>
      <c r="E256"/>
      <c r="F256"/>
      <c r="G256"/>
    </row>
    <row r="257" spans="1:7">
      <c r="A257" s="7"/>
    </row>
    <row r="260" spans="1:7">
      <c r="G260" s="1"/>
    </row>
  </sheetData>
  <phoneticPr fontId="0" type="noConversion"/>
  <printOptions gridLines="1" gridLinesSet="0"/>
  <pageMargins left="0.78740157480314965" right="0.78740157480314965" top="0.98425196850393704" bottom="0.98425196850393704" header="0.4921259845" footer="0.4921259845"/>
  <pageSetup paperSize="9" scale="50" orientation="landscape" horizontalDpi="300" verticalDpi="4294967292" r:id="rId1"/>
  <headerFooter alignWithMargins="0">
    <oddHeader>&amp;B</oddHeader>
    <oddFooter>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</vt:vector>
  </HeadingPairs>
  <TitlesOfParts>
    <vt:vector size="2" baseType="lpstr">
      <vt:lpstr>HEIZOEL.XLS</vt:lpstr>
      <vt:lpstr>Heizöl-Rest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1999-10-10T16:48:11Z</cp:lastPrinted>
  <dcterms:created xsi:type="dcterms:W3CDTF">1999-09-05T09:13:35Z</dcterms:created>
  <dcterms:modified xsi:type="dcterms:W3CDTF">2009-04-16T18:48:40Z</dcterms:modified>
</cp:coreProperties>
</file>